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Ｈ30" sheetId="6" r:id="rId6"/>
    <sheet name="Ｈ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</sheets>
  <definedNames/>
  <calcPr fullCalcOnLoad="1"/>
</workbook>
</file>

<file path=xl/sharedStrings.xml><?xml version="1.0" encoding="utf-8"?>
<sst xmlns="http://schemas.openxmlformats.org/spreadsheetml/2006/main" count="926" uniqueCount="89">
  <si>
    <t>　</t>
  </si>
  <si>
    <t>（新規±交換－返還）</t>
  </si>
  <si>
    <t>２　型</t>
  </si>
  <si>
    <t>区画</t>
  </si>
  <si>
    <t>(２㎡)</t>
  </si>
  <si>
    <t>面積</t>
  </si>
  <si>
    <t>４　型</t>
  </si>
  <si>
    <t>(４㎡)</t>
  </si>
  <si>
    <t>６　型</t>
  </si>
  <si>
    <t>(６㎡)</t>
  </si>
  <si>
    <t>８　型</t>
  </si>
  <si>
    <t>(８㎡)</t>
  </si>
  <si>
    <t>合　計</t>
  </si>
  <si>
    <t>(</t>
  </si>
  <si>
    <t>)</t>
  </si>
  <si>
    <t>整備数
(Ａ)</t>
  </si>
  <si>
    <t>墓    型</t>
  </si>
  <si>
    <t>構　成　比</t>
  </si>
  <si>
    <r>
      <t>資料：</t>
    </r>
    <r>
      <rPr>
        <sz val="11"/>
        <rFont val="ＭＳ Ｐ明朝"/>
        <family val="1"/>
      </rPr>
      <t>保健所総務課</t>
    </r>
  </si>
  <si>
    <t>年度別 利用許可数</t>
  </si>
  <si>
    <t>累　計
(Ｄ)=(Ｂ)＋(Ｃ)</t>
  </si>
  <si>
    <t>平成23年3月31日現在 （単位：区画，㎡，％）</t>
  </si>
  <si>
    <t>)</t>
  </si>
  <si>
    <t>(</t>
  </si>
  <si>
    <t>S49～H21
(Ｂ)</t>
  </si>
  <si>
    <t>H22
(Ｃ)</t>
  </si>
  <si>
    <t>１７-２６　岡崎墓園・墓地利用許可の概況</t>
  </si>
  <si>
    <t>*</t>
  </si>
  <si>
    <t>B／Ａ</t>
  </si>
  <si>
    <t>C／Ａ</t>
  </si>
  <si>
    <t>D／Ａ</t>
  </si>
  <si>
    <t>面積割</t>
  </si>
  <si>
    <t>１７-２６　岡崎墓園・墓地利用許可の概況</t>
  </si>
  <si>
    <t>墓    型</t>
  </si>
  <si>
    <t>年度別 利用許可数</t>
  </si>
  <si>
    <t>(</t>
  </si>
  <si>
    <t>*</t>
  </si>
  <si>
    <t>B／Ａ</t>
  </si>
  <si>
    <t>平成24年3月31日現在 （単位：区画，㎡，％）</t>
  </si>
  <si>
    <t>S49～H22
(Ｂ)</t>
  </si>
  <si>
    <t>H23
(Ｃ)</t>
  </si>
  <si>
    <r>
      <t>資料：</t>
    </r>
    <r>
      <rPr>
        <sz val="11"/>
        <rFont val="ＭＳ Ｐ明朝"/>
        <family val="1"/>
      </rPr>
      <t>保健総務課</t>
    </r>
  </si>
  <si>
    <t>墓    型</t>
  </si>
  <si>
    <t>年度別 利用許可数</t>
  </si>
  <si>
    <t>累　計
(Ｄ)=(Ｂ)＋(Ｃ)</t>
  </si>
  <si>
    <t>(</t>
  </si>
  <si>
    <t>)</t>
  </si>
  <si>
    <t>構　成　比</t>
  </si>
  <si>
    <t>*</t>
  </si>
  <si>
    <t>B／Ａ</t>
  </si>
  <si>
    <t>C／Ａ</t>
  </si>
  <si>
    <t>D／Ａ</t>
  </si>
  <si>
    <t>面積割</t>
  </si>
  <si>
    <t>平成25年3月31日現在 （単位：区画，㎡，％）</t>
  </si>
  <si>
    <t>S49～H23
(Ｂ)</t>
  </si>
  <si>
    <t>H24
(Ｃ)</t>
  </si>
  <si>
    <t>平成26年3月31日現在 （単位：区画，㎡，％）</t>
  </si>
  <si>
    <t>S49～H24
(Ｂ)</t>
  </si>
  <si>
    <t>H25
(Ｃ)</t>
  </si>
  <si>
    <t>平成27年3月31日現在 （単位：区画，㎡，％）</t>
  </si>
  <si>
    <t>S49～H25
(Ｂ)</t>
  </si>
  <si>
    <t>H26
(Ｃ)</t>
  </si>
  <si>
    <t>S49～H26
(Ｂ)</t>
  </si>
  <si>
    <t>H27
(Ｃ)</t>
  </si>
  <si>
    <t>平成28年3月31日現在 （単位：区画，㎡，％）</t>
  </si>
  <si>
    <t>*</t>
  </si>
  <si>
    <t>*</t>
  </si>
  <si>
    <t>現在数
(Ｄ)=(Ｂ)＋(Ｃ)</t>
  </si>
  <si>
    <r>
      <t>資料：</t>
    </r>
    <r>
      <rPr>
        <sz val="11"/>
        <rFont val="ＭＳ Ｐ明朝"/>
        <family val="1"/>
      </rPr>
      <t>保健企画課</t>
    </r>
  </si>
  <si>
    <t>平成29年3月31日現在 （単位：区画，㎡，％）</t>
  </si>
  <si>
    <t>S49～H27
(Ｂ)</t>
  </si>
  <si>
    <t>H28
(Ｃ)</t>
  </si>
  <si>
    <t>S49～H28
(Ｂ)</t>
  </si>
  <si>
    <t>H29
(Ｃ)</t>
  </si>
  <si>
    <t>平成30年3月31日現在 （単位：区画，㎡，％）</t>
  </si>
  <si>
    <t>平成31年3月31日現在 （単位：区画，㎡，％）</t>
  </si>
  <si>
    <t>S49～H29
(Ｂ)</t>
  </si>
  <si>
    <t>H30
(Ｃ)</t>
  </si>
  <si>
    <t>S49～H30
(Ｂ)</t>
  </si>
  <si>
    <t>R1
(Ｃ)</t>
  </si>
  <si>
    <t>令和2年3月31日現在 （単位：区画，㎡，％）</t>
  </si>
  <si>
    <t>令和3年3月31日現在 （単位：区画，㎡，％）</t>
  </si>
  <si>
    <t>R2
(Ｃ)</t>
  </si>
  <si>
    <t>S49～R1
(Ｂ)</t>
  </si>
  <si>
    <t>令和4年3月31日現在 （単位：区画，㎡，％）</t>
  </si>
  <si>
    <t>S49～R2
(Ｂ)</t>
  </si>
  <si>
    <t>R3
(Ｃ)</t>
  </si>
  <si>
    <t>１７-２５　岡崎墓園・墓地利用許可の概況</t>
  </si>
  <si>
    <r>
      <t>資料：</t>
    </r>
    <r>
      <rPr>
        <sz val="11"/>
        <rFont val="ＭＳ Ｐ明朝"/>
        <family val="1"/>
      </rPr>
      <t>保健政策課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</si>
</sst>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.0"/>
    <numFmt numFmtId="178" formatCode="0;&quot;△ &quot;0"/>
    <numFmt numFmtId="179" formatCode="0_ 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>
      <alignment vertical="center"/>
    </xf>
    <xf numFmtId="39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>
      <alignment horizontal="right" vertical="center"/>
    </xf>
    <xf numFmtId="39" fontId="12" fillId="33" borderId="0" xfId="0" applyNumberFormat="1" applyFont="1" applyFill="1" applyBorder="1" applyAlignment="1" applyProtection="1">
      <alignment horizontal="right" vertical="center"/>
      <protection/>
    </xf>
    <xf numFmtId="3" fontId="11" fillId="33" borderId="0" xfId="0" applyNumberFormat="1" applyFont="1" applyFill="1" applyBorder="1" applyAlignment="1" applyProtection="1">
      <alignment vertical="center"/>
      <protection/>
    </xf>
    <xf numFmtId="3" fontId="11" fillId="33" borderId="0" xfId="0" applyNumberFormat="1" applyFont="1" applyFill="1" applyBorder="1" applyAlignment="1" applyProtection="1">
      <alignment horizontal="right" vertical="center"/>
      <protection/>
    </xf>
    <xf numFmtId="37" fontId="12" fillId="34" borderId="0" xfId="0" applyNumberFormat="1" applyFont="1" applyFill="1" applyBorder="1" applyAlignment="1" applyProtection="1">
      <alignment vertical="center"/>
      <protection/>
    </xf>
    <xf numFmtId="37" fontId="11" fillId="34" borderId="0" xfId="0" applyNumberFormat="1" applyFont="1" applyFill="1" applyBorder="1" applyAlignment="1" applyProtection="1">
      <alignment vertical="center"/>
      <protection/>
    </xf>
    <xf numFmtId="37" fontId="11" fillId="34" borderId="0" xfId="0" applyNumberFormat="1" applyFont="1" applyFill="1" applyBorder="1" applyAlignment="1" applyProtection="1">
      <alignment horizontal="right" vertical="center"/>
      <protection/>
    </xf>
    <xf numFmtId="176" fontId="11" fillId="34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39" fontId="11" fillId="33" borderId="0" xfId="0" applyNumberFormat="1" applyFont="1" applyFill="1" applyBorder="1" applyAlignment="1" applyProtection="1">
      <alignment horizontal="right"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33" borderId="16" xfId="0" applyNumberFormat="1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>
      <alignment vertical="center"/>
    </xf>
    <xf numFmtId="39" fontId="11" fillId="33" borderId="16" xfId="0" applyNumberFormat="1" applyFont="1" applyFill="1" applyBorder="1" applyAlignment="1" applyProtection="1">
      <alignment horizontal="right" vertic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37" fontId="11" fillId="33" borderId="16" xfId="0" applyNumberFormat="1" applyFont="1" applyFill="1" applyBorder="1" applyAlignment="1" applyProtection="1">
      <alignment horizontal="right" vertical="center"/>
      <protection/>
    </xf>
    <xf numFmtId="0" fontId="11" fillId="33" borderId="17" xfId="0" applyFont="1" applyFill="1" applyBorder="1" applyAlignment="1">
      <alignment horizontal="right" vertical="center"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18" xfId="0" applyFont="1" applyFill="1" applyBorder="1" applyAlignment="1">
      <alignment horizontal="right" vertical="center"/>
    </xf>
    <xf numFmtId="37" fontId="11" fillId="33" borderId="19" xfId="0" applyNumberFormat="1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>
      <alignment horizontal="right" vertical="center"/>
    </xf>
    <xf numFmtId="37" fontId="11" fillId="33" borderId="18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>
      <alignment horizontal="right" vertical="center"/>
    </xf>
    <xf numFmtId="37" fontId="11" fillId="34" borderId="18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37" fontId="11" fillId="33" borderId="21" xfId="0" applyNumberFormat="1" applyFont="1" applyFill="1" applyBorder="1" applyAlignment="1" applyProtection="1">
      <alignment vertical="center"/>
      <protection/>
    </xf>
    <xf numFmtId="0" fontId="11" fillId="33" borderId="22" xfId="0" applyFont="1" applyFill="1" applyBorder="1" applyAlignment="1">
      <alignment horizontal="center" vertical="center"/>
    </xf>
    <xf numFmtId="37" fontId="11" fillId="33" borderId="23" xfId="0" applyNumberFormat="1" applyFont="1" applyFill="1" applyBorder="1" applyAlignment="1" applyProtection="1">
      <alignment horizontal="left" vertical="center"/>
      <protection/>
    </xf>
    <xf numFmtId="37" fontId="11" fillId="0" borderId="23" xfId="0" applyNumberFormat="1" applyFont="1" applyFill="1" applyBorder="1" applyAlignment="1" applyProtection="1">
      <alignment horizontal="left" vertical="center"/>
      <protection/>
    </xf>
    <xf numFmtId="39" fontId="11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right" vertical="center"/>
    </xf>
    <xf numFmtId="0" fontId="11" fillId="33" borderId="26" xfId="0" applyFont="1" applyFill="1" applyBorder="1" applyAlignment="1">
      <alignment vertical="center"/>
    </xf>
    <xf numFmtId="177" fontId="11" fillId="33" borderId="25" xfId="0" applyNumberFormat="1" applyFont="1" applyFill="1" applyBorder="1" applyAlignment="1" applyProtection="1">
      <alignment vertical="center"/>
      <protection/>
    </xf>
    <xf numFmtId="177" fontId="11" fillId="33" borderId="26" xfId="0" applyNumberFormat="1" applyFont="1" applyFill="1" applyBorder="1" applyAlignment="1" applyProtection="1">
      <alignment vertical="center"/>
      <protection/>
    </xf>
    <xf numFmtId="177" fontId="11" fillId="0" borderId="25" xfId="0" applyNumberFormat="1" applyFont="1" applyFill="1" applyBorder="1" applyAlignment="1" applyProtection="1">
      <alignment horizontal="right" vertical="center"/>
      <protection/>
    </xf>
    <xf numFmtId="37" fontId="11" fillId="0" borderId="27" xfId="0" applyNumberFormat="1" applyFont="1" applyFill="1" applyBorder="1" applyAlignment="1" applyProtection="1">
      <alignment horizontal="left" vertical="center"/>
      <protection/>
    </xf>
    <xf numFmtId="37" fontId="11" fillId="33" borderId="21" xfId="0" applyNumberFormat="1" applyFont="1" applyFill="1" applyBorder="1" applyAlignment="1" applyProtection="1">
      <alignment horizontal="left" vertical="center"/>
      <protection/>
    </xf>
    <xf numFmtId="37" fontId="12" fillId="33" borderId="21" xfId="0" applyNumberFormat="1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>
      <alignment vertical="center"/>
    </xf>
    <xf numFmtId="0" fontId="12" fillId="33" borderId="25" xfId="0" applyFont="1" applyFill="1" applyBorder="1" applyAlignment="1">
      <alignment horizontal="right" vertical="center"/>
    </xf>
    <xf numFmtId="177" fontId="12" fillId="33" borderId="25" xfId="0" applyNumberFormat="1" applyFont="1" applyFill="1" applyBorder="1" applyAlignment="1" applyProtection="1">
      <alignment vertical="center"/>
      <protection/>
    </xf>
    <xf numFmtId="177" fontId="12" fillId="0" borderId="25" xfId="0" applyNumberFormat="1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  <protection/>
    </xf>
    <xf numFmtId="37" fontId="11" fillId="33" borderId="28" xfId="0" applyNumberFormat="1" applyFont="1" applyFill="1" applyBorder="1" applyAlignment="1" applyProtection="1">
      <alignment vertical="center"/>
      <protection/>
    </xf>
    <xf numFmtId="37" fontId="12" fillId="33" borderId="16" xfId="0" applyNumberFormat="1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39" fontId="12" fillId="33" borderId="16" xfId="0" applyNumberFormat="1" applyFont="1" applyFill="1" applyBorder="1" applyAlignment="1" applyProtection="1">
      <alignment horizontal="right" vertical="center"/>
      <protection/>
    </xf>
    <xf numFmtId="177" fontId="12" fillId="33" borderId="26" xfId="0" applyNumberFormat="1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>
      <alignment horizontal="right" vertical="center"/>
    </xf>
    <xf numFmtId="37" fontId="12" fillId="33" borderId="18" xfId="0" applyNumberFormat="1" applyFont="1" applyFill="1" applyBorder="1" applyAlignment="1" applyProtection="1">
      <alignment vertical="center"/>
      <protection/>
    </xf>
    <xf numFmtId="37" fontId="12" fillId="33" borderId="19" xfId="0" applyNumberFormat="1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>
      <alignment horizontal="right" vertical="center"/>
    </xf>
    <xf numFmtId="37" fontId="12" fillId="34" borderId="18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horizontal="left" vertical="center"/>
      <protection/>
    </xf>
    <xf numFmtId="37" fontId="11" fillId="34" borderId="18" xfId="0" applyNumberFormat="1" applyFont="1" applyFill="1" applyBorder="1" applyAlignment="1" applyProtection="1">
      <alignment horizontal="right" vertical="center"/>
      <protection/>
    </xf>
    <xf numFmtId="176" fontId="11" fillId="34" borderId="18" xfId="0" applyNumberFormat="1" applyFont="1" applyFill="1" applyBorder="1" applyAlignment="1" applyProtection="1">
      <alignment horizontal="right" vertical="center"/>
      <protection/>
    </xf>
    <xf numFmtId="37" fontId="11" fillId="33" borderId="18" xfId="0" applyNumberFormat="1" applyFont="1" applyFill="1" applyBorder="1" applyAlignment="1" applyProtection="1">
      <alignment horizontal="right" vertical="center"/>
      <protection/>
    </xf>
    <xf numFmtId="176" fontId="11" fillId="33" borderId="18" xfId="0" applyNumberFormat="1" applyFont="1" applyFill="1" applyBorder="1" applyAlignment="1" applyProtection="1">
      <alignment horizontal="right" vertical="center"/>
      <protection/>
    </xf>
    <xf numFmtId="39" fontId="12" fillId="0" borderId="16" xfId="0" applyNumberFormat="1" applyFont="1" applyFill="1" applyBorder="1" applyAlignment="1" applyProtection="1">
      <alignment horizontal="right" vertical="center"/>
      <protection/>
    </xf>
    <xf numFmtId="177" fontId="12" fillId="0" borderId="26" xfId="0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horizontal="right"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12" fillId="0" borderId="19" xfId="0" applyNumberFormat="1" applyFont="1" applyFill="1" applyBorder="1" applyAlignment="1" applyProtection="1">
      <alignment horizontal="left" vertical="center"/>
      <protection/>
    </xf>
    <xf numFmtId="0" fontId="12" fillId="0" borderId="18" xfId="0" applyFont="1" applyFill="1" applyBorder="1" applyAlignment="1">
      <alignment horizontal="right" vertical="center"/>
    </xf>
    <xf numFmtId="39" fontId="12" fillId="0" borderId="2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21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7" fontId="11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>
      <alignment vertical="center"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39" fontId="11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vertical="center"/>
    </xf>
    <xf numFmtId="177" fontId="11" fillId="0" borderId="25" xfId="0" applyNumberFormat="1" applyFont="1" applyFill="1" applyBorder="1" applyAlignment="1" applyProtection="1">
      <alignment vertical="center"/>
      <protection/>
    </xf>
    <xf numFmtId="177" fontId="11" fillId="0" borderId="26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37" fontId="11" fillId="33" borderId="18" xfId="0" applyNumberFormat="1" applyFont="1" applyFill="1" applyBorder="1" applyAlignment="1" applyProtection="1">
      <alignment horizontal="left" vertical="center"/>
      <protection/>
    </xf>
    <xf numFmtId="37" fontId="11" fillId="0" borderId="18" xfId="0" applyNumberFormat="1" applyFont="1" applyFill="1" applyBorder="1" applyAlignment="1" applyProtection="1">
      <alignment horizontal="left" vertical="center"/>
      <protection/>
    </xf>
    <xf numFmtId="37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1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9" sqref="F9:F10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56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57</v>
      </c>
      <c r="H7" s="150"/>
      <c r="I7" s="151"/>
      <c r="J7" s="152" t="s">
        <v>58</v>
      </c>
      <c r="K7" s="153"/>
      <c r="L7" s="154"/>
      <c r="M7" s="149" t="s">
        <v>20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11">
        <v>3636</v>
      </c>
      <c r="F8" s="42"/>
      <c r="G8" s="11"/>
      <c r="H8" s="11">
        <f aca="true" t="shared" si="0" ref="H8:H17">B8+E8</f>
        <v>3636</v>
      </c>
      <c r="I8" s="42"/>
      <c r="J8" s="11"/>
      <c r="K8" s="28">
        <v>156</v>
      </c>
      <c r="L8" s="42"/>
      <c r="M8" s="11"/>
      <c r="N8" s="11">
        <f aca="true" t="shared" si="1" ref="N8:N17">H8+K8</f>
        <v>3792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50">
        <v>7272</v>
      </c>
      <c r="F9" s="48" t="s">
        <v>14</v>
      </c>
      <c r="G9" s="49" t="s">
        <v>13</v>
      </c>
      <c r="H9" s="50">
        <f t="shared" si="0"/>
        <v>7272</v>
      </c>
      <c r="I9" s="48" t="s">
        <v>14</v>
      </c>
      <c r="J9" s="49" t="s">
        <v>13</v>
      </c>
      <c r="K9" s="53">
        <v>312</v>
      </c>
      <c r="L9" s="48" t="s">
        <v>14</v>
      </c>
      <c r="M9" s="49" t="s">
        <v>13</v>
      </c>
      <c r="N9" s="50">
        <f t="shared" si="1"/>
        <v>7584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11">
        <v>5440</v>
      </c>
      <c r="F10" s="39"/>
      <c r="G10" s="11"/>
      <c r="H10" s="11">
        <f t="shared" si="0"/>
        <v>5440</v>
      </c>
      <c r="I10" s="39"/>
      <c r="J10" s="11"/>
      <c r="K10" s="29">
        <v>16</v>
      </c>
      <c r="L10" s="39"/>
      <c r="M10" s="11"/>
      <c r="N10" s="11">
        <f t="shared" si="1"/>
        <v>5456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50">
        <v>21760</v>
      </c>
      <c r="F11" s="48" t="s">
        <v>14</v>
      </c>
      <c r="G11" s="49" t="s">
        <v>13</v>
      </c>
      <c r="H11" s="50">
        <f t="shared" si="0"/>
        <v>21760</v>
      </c>
      <c r="I11" s="48" t="s">
        <v>14</v>
      </c>
      <c r="J11" s="49" t="s">
        <v>13</v>
      </c>
      <c r="K11" s="88">
        <v>64</v>
      </c>
      <c r="L11" s="48" t="s">
        <v>14</v>
      </c>
      <c r="M11" s="49" t="s">
        <v>13</v>
      </c>
      <c r="N11" s="50">
        <f t="shared" si="1"/>
        <v>21824</v>
      </c>
      <c r="O11" s="6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11">
        <v>1676</v>
      </c>
      <c r="F12" s="39"/>
      <c r="G12" s="11"/>
      <c r="H12" s="11">
        <f t="shared" si="0"/>
        <v>1676</v>
      </c>
      <c r="I12" s="39"/>
      <c r="J12" s="11"/>
      <c r="K12" s="29">
        <v>7</v>
      </c>
      <c r="L12" s="43"/>
      <c r="M12" s="12"/>
      <c r="N12" s="11">
        <f t="shared" si="1"/>
        <v>1683</v>
      </c>
      <c r="O12" s="7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50">
        <v>10056</v>
      </c>
      <c r="F13" s="48" t="s">
        <v>14</v>
      </c>
      <c r="G13" s="49" t="s">
        <v>13</v>
      </c>
      <c r="H13" s="50">
        <f t="shared" si="0"/>
        <v>10056</v>
      </c>
      <c r="I13" s="48" t="s">
        <v>14</v>
      </c>
      <c r="J13" s="49" t="s">
        <v>13</v>
      </c>
      <c r="K13" s="88">
        <v>42</v>
      </c>
      <c r="L13" s="48" t="s">
        <v>14</v>
      </c>
      <c r="M13" s="49" t="s">
        <v>13</v>
      </c>
      <c r="N13" s="50">
        <f t="shared" si="1"/>
        <v>10098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11">
        <v>858</v>
      </c>
      <c r="F14" s="39"/>
      <c r="G14" s="11"/>
      <c r="H14" s="11">
        <f t="shared" si="0"/>
        <v>858</v>
      </c>
      <c r="I14" s="39"/>
      <c r="J14" s="11"/>
      <c r="K14" s="30">
        <v>3</v>
      </c>
      <c r="L14" s="39"/>
      <c r="M14" s="11"/>
      <c r="N14" s="11">
        <f t="shared" si="1"/>
        <v>861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50">
        <v>6864</v>
      </c>
      <c r="F15" s="48" t="s">
        <v>14</v>
      </c>
      <c r="G15" s="49" t="s">
        <v>13</v>
      </c>
      <c r="H15" s="50">
        <f t="shared" si="0"/>
        <v>6864</v>
      </c>
      <c r="I15" s="48" t="s">
        <v>14</v>
      </c>
      <c r="J15" s="49" t="s">
        <v>13</v>
      </c>
      <c r="K15" s="89">
        <v>24</v>
      </c>
      <c r="L15" s="48" t="s">
        <v>14</v>
      </c>
      <c r="M15" s="49" t="s">
        <v>13</v>
      </c>
      <c r="N15" s="50">
        <f t="shared" si="1"/>
        <v>6888</v>
      </c>
      <c r="O15" s="58" t="s">
        <v>14</v>
      </c>
    </row>
    <row r="16" spans="2:15" s="17" customFormat="1" ht="15" customHeight="1">
      <c r="B16" s="180" t="s">
        <v>12</v>
      </c>
      <c r="C16" s="18" t="s">
        <v>3</v>
      </c>
      <c r="D16" s="19"/>
      <c r="E16" s="20">
        <f>SUM(E8,E10,E12,E14)</f>
        <v>11610</v>
      </c>
      <c r="F16" s="77"/>
      <c r="G16" s="20"/>
      <c r="H16" s="20">
        <f t="shared" si="0"/>
        <v>11610</v>
      </c>
      <c r="I16" s="77"/>
      <c r="J16" s="20"/>
      <c r="K16" s="27">
        <v>182</v>
      </c>
      <c r="L16" s="77"/>
      <c r="M16" s="20"/>
      <c r="N16" s="20">
        <f t="shared" si="1"/>
        <v>11792</v>
      </c>
      <c r="O16" s="69"/>
    </row>
    <row r="17" spans="2:15" s="2" customFormat="1" ht="15" customHeight="1">
      <c r="B17" s="181"/>
      <c r="C17" s="3" t="s">
        <v>5</v>
      </c>
      <c r="D17" s="82" t="s">
        <v>13</v>
      </c>
      <c r="E17" s="83">
        <f>SUM(E9,E11,E13,E15)</f>
        <v>45952</v>
      </c>
      <c r="F17" s="84" t="s">
        <v>14</v>
      </c>
      <c r="G17" s="85" t="s">
        <v>13</v>
      </c>
      <c r="H17" s="83">
        <f t="shared" si="0"/>
        <v>45952</v>
      </c>
      <c r="I17" s="84" t="s">
        <v>14</v>
      </c>
      <c r="J17" s="85" t="s">
        <v>13</v>
      </c>
      <c r="K17" s="86">
        <v>442</v>
      </c>
      <c r="L17" s="84" t="s">
        <v>14</v>
      </c>
      <c r="M17" s="85" t="s">
        <v>13</v>
      </c>
      <c r="N17" s="83">
        <f t="shared" si="1"/>
        <v>46394</v>
      </c>
      <c r="O17" s="87" t="s">
        <v>14</v>
      </c>
    </row>
    <row r="18" spans="2:15" ht="15" customHeight="1">
      <c r="B18" s="182" t="s">
        <v>17</v>
      </c>
      <c r="C18" s="183"/>
      <c r="D18" s="21"/>
      <c r="E18" s="23" t="s">
        <v>27</v>
      </c>
      <c r="F18" s="78"/>
      <c r="G18" s="24"/>
      <c r="H18" s="24" t="s">
        <v>28</v>
      </c>
      <c r="I18" s="80"/>
      <c r="J18" s="24"/>
      <c r="K18" s="24" t="s">
        <v>29</v>
      </c>
      <c r="L18" s="80"/>
      <c r="M18" s="24"/>
      <c r="N18" s="24" t="s">
        <v>30</v>
      </c>
      <c r="O18" s="60"/>
    </row>
    <row r="19" spans="2:15" ht="15" customHeight="1" thickBot="1">
      <c r="B19" s="184" t="s">
        <v>31</v>
      </c>
      <c r="C19" s="185"/>
      <c r="D19" s="70"/>
      <c r="E19" s="71" t="s">
        <v>27</v>
      </c>
      <c r="F19" s="79"/>
      <c r="G19" s="72"/>
      <c r="H19" s="72">
        <f>H17/E17*100</f>
        <v>100</v>
      </c>
      <c r="I19" s="81"/>
      <c r="J19" s="72"/>
      <c r="K19" s="73">
        <f>K17/E17*100</f>
        <v>0.9618732590529249</v>
      </c>
      <c r="L19" s="81"/>
      <c r="M19" s="72"/>
      <c r="N19" s="72">
        <f>N17/E17*100</f>
        <v>100.96187325905292</v>
      </c>
      <c r="O19" s="67"/>
    </row>
    <row r="20" ht="4.5" customHeight="1">
      <c r="D20" s="8"/>
    </row>
    <row r="21" ht="13.5">
      <c r="B21" s="4" t="s">
        <v>41</v>
      </c>
    </row>
  </sheetData>
  <sheetProtection/>
  <mergeCells count="11">
    <mergeCell ref="M7:O7"/>
    <mergeCell ref="B16:B17"/>
    <mergeCell ref="B18:C18"/>
    <mergeCell ref="B19:C19"/>
    <mergeCell ref="B1:O1"/>
    <mergeCell ref="B5:C7"/>
    <mergeCell ref="D5:F7"/>
    <mergeCell ref="G5:O5"/>
    <mergeCell ref="G6:O6"/>
    <mergeCell ref="G7:I7"/>
    <mergeCell ref="J7:L7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1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0" sqref="G10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53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42</v>
      </c>
      <c r="C5" s="132"/>
      <c r="D5" s="136" t="s">
        <v>15</v>
      </c>
      <c r="E5" s="137"/>
      <c r="F5" s="138"/>
      <c r="G5" s="145" t="s">
        <v>43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54</v>
      </c>
      <c r="H7" s="150"/>
      <c r="I7" s="151"/>
      <c r="J7" s="152" t="s">
        <v>55</v>
      </c>
      <c r="K7" s="153"/>
      <c r="L7" s="154"/>
      <c r="M7" s="149" t="s">
        <v>44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11">
        <v>3636</v>
      </c>
      <c r="F8" s="42"/>
      <c r="G8" s="11"/>
      <c r="H8" s="11">
        <v>3452</v>
      </c>
      <c r="I8" s="42"/>
      <c r="J8" s="11"/>
      <c r="K8" s="11">
        <v>148</v>
      </c>
      <c r="L8" s="42"/>
      <c r="M8" s="11"/>
      <c r="N8" s="11">
        <f aca="true" t="shared" si="0" ref="N8:N17">H8+K8</f>
        <v>3600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45</v>
      </c>
      <c r="E9" s="50">
        <v>7272</v>
      </c>
      <c r="F9" s="48" t="s">
        <v>46</v>
      </c>
      <c r="G9" s="49" t="s">
        <v>45</v>
      </c>
      <c r="H9" s="50">
        <v>6904</v>
      </c>
      <c r="I9" s="48" t="s">
        <v>46</v>
      </c>
      <c r="J9" s="49" t="s">
        <v>45</v>
      </c>
      <c r="K9" s="50">
        <v>296</v>
      </c>
      <c r="L9" s="48" t="s">
        <v>46</v>
      </c>
      <c r="M9" s="49" t="s">
        <v>45</v>
      </c>
      <c r="N9" s="50">
        <f t="shared" si="0"/>
        <v>7200</v>
      </c>
      <c r="O9" s="58" t="s">
        <v>46</v>
      </c>
    </row>
    <row r="10" spans="2:15" s="9" customFormat="1" ht="15" customHeight="1">
      <c r="B10" s="55" t="s">
        <v>6</v>
      </c>
      <c r="C10" s="14" t="s">
        <v>3</v>
      </c>
      <c r="D10" s="13"/>
      <c r="E10" s="11">
        <v>5440</v>
      </c>
      <c r="F10" s="39"/>
      <c r="G10" s="11"/>
      <c r="H10" s="11">
        <v>5400</v>
      </c>
      <c r="I10" s="39"/>
      <c r="J10" s="11"/>
      <c r="K10" s="12">
        <v>23</v>
      </c>
      <c r="L10" s="39"/>
      <c r="M10" s="11"/>
      <c r="N10" s="11">
        <f t="shared" si="0"/>
        <v>5423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45</v>
      </c>
      <c r="E11" s="50">
        <v>21760</v>
      </c>
      <c r="F11" s="48" t="s">
        <v>46</v>
      </c>
      <c r="G11" s="49" t="s">
        <v>45</v>
      </c>
      <c r="H11" s="50">
        <v>21600</v>
      </c>
      <c r="I11" s="48" t="s">
        <v>46</v>
      </c>
      <c r="J11" s="49" t="s">
        <v>45</v>
      </c>
      <c r="K11" s="90">
        <v>92</v>
      </c>
      <c r="L11" s="48" t="s">
        <v>46</v>
      </c>
      <c r="M11" s="49" t="s">
        <v>45</v>
      </c>
      <c r="N11" s="50">
        <f t="shared" si="0"/>
        <v>21692</v>
      </c>
      <c r="O11" s="58" t="s">
        <v>46</v>
      </c>
    </row>
    <row r="12" spans="2:15" s="9" customFormat="1" ht="15" customHeight="1">
      <c r="B12" s="55" t="s">
        <v>8</v>
      </c>
      <c r="C12" s="14" t="s">
        <v>3</v>
      </c>
      <c r="D12" s="13"/>
      <c r="E12" s="11">
        <v>1676</v>
      </c>
      <c r="F12" s="39"/>
      <c r="G12" s="11"/>
      <c r="H12" s="11">
        <v>1663</v>
      </c>
      <c r="I12" s="39"/>
      <c r="J12" s="11"/>
      <c r="K12" s="12">
        <v>6</v>
      </c>
      <c r="L12" s="43"/>
      <c r="M12" s="12"/>
      <c r="N12" s="11">
        <f t="shared" si="0"/>
        <v>1669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45</v>
      </c>
      <c r="E13" s="50">
        <v>10056</v>
      </c>
      <c r="F13" s="48" t="s">
        <v>46</v>
      </c>
      <c r="G13" s="49" t="s">
        <v>45</v>
      </c>
      <c r="H13" s="50">
        <v>9978</v>
      </c>
      <c r="I13" s="48" t="s">
        <v>46</v>
      </c>
      <c r="J13" s="49" t="s">
        <v>45</v>
      </c>
      <c r="K13" s="90">
        <v>36</v>
      </c>
      <c r="L13" s="48" t="s">
        <v>46</v>
      </c>
      <c r="M13" s="49" t="s">
        <v>45</v>
      </c>
      <c r="N13" s="50">
        <f t="shared" si="0"/>
        <v>10014</v>
      </c>
      <c r="O13" s="58" t="s">
        <v>46</v>
      </c>
    </row>
    <row r="14" spans="2:15" s="9" customFormat="1" ht="15" customHeight="1">
      <c r="B14" s="55" t="s">
        <v>10</v>
      </c>
      <c r="C14" s="14" t="s">
        <v>3</v>
      </c>
      <c r="D14" s="13"/>
      <c r="E14" s="11">
        <v>858</v>
      </c>
      <c r="F14" s="39"/>
      <c r="G14" s="11"/>
      <c r="H14" s="11">
        <v>855</v>
      </c>
      <c r="I14" s="39"/>
      <c r="J14" s="11"/>
      <c r="K14" s="16">
        <v>5</v>
      </c>
      <c r="L14" s="39"/>
      <c r="M14" s="11"/>
      <c r="N14" s="11">
        <f t="shared" si="0"/>
        <v>860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45</v>
      </c>
      <c r="E15" s="50">
        <v>6864</v>
      </c>
      <c r="F15" s="48" t="s">
        <v>46</v>
      </c>
      <c r="G15" s="49" t="s">
        <v>45</v>
      </c>
      <c r="H15" s="50">
        <v>6840</v>
      </c>
      <c r="I15" s="48" t="s">
        <v>46</v>
      </c>
      <c r="J15" s="49" t="s">
        <v>45</v>
      </c>
      <c r="K15" s="91">
        <v>40</v>
      </c>
      <c r="L15" s="48" t="s">
        <v>46</v>
      </c>
      <c r="M15" s="49" t="s">
        <v>45</v>
      </c>
      <c r="N15" s="50">
        <f t="shared" si="0"/>
        <v>6880</v>
      </c>
      <c r="O15" s="58" t="s">
        <v>46</v>
      </c>
    </row>
    <row r="16" spans="2:15" s="17" customFormat="1" ht="15" customHeight="1">
      <c r="B16" s="180" t="s">
        <v>12</v>
      </c>
      <c r="C16" s="18" t="s">
        <v>3</v>
      </c>
      <c r="D16" s="19"/>
      <c r="E16" s="20">
        <f>SUM(E8,E10,E12,E14)</f>
        <v>11610</v>
      </c>
      <c r="F16" s="77"/>
      <c r="G16" s="20"/>
      <c r="H16" s="20">
        <v>11370</v>
      </c>
      <c r="I16" s="77"/>
      <c r="J16" s="20"/>
      <c r="K16" s="20">
        <v>182</v>
      </c>
      <c r="L16" s="77"/>
      <c r="M16" s="20"/>
      <c r="N16" s="20">
        <f t="shared" si="0"/>
        <v>11552</v>
      </c>
      <c r="O16" s="69"/>
    </row>
    <row r="17" spans="2:15" s="2" customFormat="1" ht="15" customHeight="1">
      <c r="B17" s="181"/>
      <c r="C17" s="3" t="s">
        <v>5</v>
      </c>
      <c r="D17" s="82" t="s">
        <v>45</v>
      </c>
      <c r="E17" s="83">
        <f>SUM(E9,E11,E13,E15)</f>
        <v>45952</v>
      </c>
      <c r="F17" s="84" t="s">
        <v>46</v>
      </c>
      <c r="G17" s="85" t="s">
        <v>45</v>
      </c>
      <c r="H17" s="83">
        <v>45322</v>
      </c>
      <c r="I17" s="84" t="s">
        <v>46</v>
      </c>
      <c r="J17" s="85" t="s">
        <v>45</v>
      </c>
      <c r="K17" s="83">
        <v>464</v>
      </c>
      <c r="L17" s="84" t="s">
        <v>46</v>
      </c>
      <c r="M17" s="85" t="s">
        <v>45</v>
      </c>
      <c r="N17" s="83">
        <f t="shared" si="0"/>
        <v>45786</v>
      </c>
      <c r="O17" s="87" t="s">
        <v>46</v>
      </c>
    </row>
    <row r="18" spans="2:15" ht="15" customHeight="1">
      <c r="B18" s="182" t="s">
        <v>47</v>
      </c>
      <c r="C18" s="183"/>
      <c r="D18" s="21"/>
      <c r="E18" s="23" t="s">
        <v>48</v>
      </c>
      <c r="F18" s="78"/>
      <c r="G18" s="24"/>
      <c r="H18" s="24" t="s">
        <v>49</v>
      </c>
      <c r="I18" s="80"/>
      <c r="J18" s="24"/>
      <c r="K18" s="24" t="s">
        <v>50</v>
      </c>
      <c r="L18" s="80"/>
      <c r="M18" s="24"/>
      <c r="N18" s="24" t="s">
        <v>51</v>
      </c>
      <c r="O18" s="60"/>
    </row>
    <row r="19" spans="2:15" ht="15" customHeight="1" thickBot="1">
      <c r="B19" s="184" t="s">
        <v>52</v>
      </c>
      <c r="C19" s="185"/>
      <c r="D19" s="70"/>
      <c r="E19" s="71" t="s">
        <v>48</v>
      </c>
      <c r="F19" s="79"/>
      <c r="G19" s="72"/>
      <c r="H19" s="72">
        <f>H17/E17*100</f>
        <v>98.62900417827298</v>
      </c>
      <c r="I19" s="81"/>
      <c r="J19" s="72"/>
      <c r="K19" s="73">
        <f>K17/E17*100</f>
        <v>1.00974930362117</v>
      </c>
      <c r="L19" s="81"/>
      <c r="M19" s="72"/>
      <c r="N19" s="72">
        <f>N17/E17*100</f>
        <v>99.63875348189416</v>
      </c>
      <c r="O19" s="67"/>
    </row>
    <row r="20" ht="4.5" customHeight="1">
      <c r="D20" s="8"/>
    </row>
    <row r="21" ht="13.5">
      <c r="B21" s="4" t="s">
        <v>41</v>
      </c>
    </row>
  </sheetData>
  <sheetProtection/>
  <mergeCells count="11">
    <mergeCell ref="B18:C18"/>
    <mergeCell ref="B19:C19"/>
    <mergeCell ref="B5:C7"/>
    <mergeCell ref="D5:F7"/>
    <mergeCell ref="G6:O6"/>
    <mergeCell ref="M7:O7"/>
    <mergeCell ref="B1:O1"/>
    <mergeCell ref="B16:B17"/>
    <mergeCell ref="G7:I7"/>
    <mergeCell ref="J7:L7"/>
    <mergeCell ref="G5:O5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1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2" sqref="F12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38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33</v>
      </c>
      <c r="C5" s="132"/>
      <c r="D5" s="136" t="s">
        <v>15</v>
      </c>
      <c r="E5" s="137"/>
      <c r="F5" s="138"/>
      <c r="G5" s="145" t="s">
        <v>34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39</v>
      </c>
      <c r="H7" s="150"/>
      <c r="I7" s="151"/>
      <c r="J7" s="152" t="s">
        <v>40</v>
      </c>
      <c r="K7" s="153"/>
      <c r="L7" s="154"/>
      <c r="M7" s="149" t="s">
        <v>20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11">
        <v>3636</v>
      </c>
      <c r="F8" s="42"/>
      <c r="G8" s="11"/>
      <c r="H8" s="11">
        <v>3299</v>
      </c>
      <c r="I8" s="42"/>
      <c r="J8" s="11"/>
      <c r="K8" s="11">
        <v>153</v>
      </c>
      <c r="L8" s="42"/>
      <c r="M8" s="11"/>
      <c r="N8" s="11">
        <f>H8+K8</f>
        <v>3452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35</v>
      </c>
      <c r="E9" s="50">
        <v>7272</v>
      </c>
      <c r="F9" s="48" t="s">
        <v>14</v>
      </c>
      <c r="G9" s="49" t="s">
        <v>13</v>
      </c>
      <c r="H9" s="50">
        <v>6598</v>
      </c>
      <c r="I9" s="48" t="s">
        <v>14</v>
      </c>
      <c r="J9" s="49" t="s">
        <v>13</v>
      </c>
      <c r="K9" s="50">
        <v>306</v>
      </c>
      <c r="L9" s="48" t="s">
        <v>14</v>
      </c>
      <c r="M9" s="49" t="s">
        <v>13</v>
      </c>
      <c r="N9" s="50">
        <f>H9+K9</f>
        <v>6904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11">
        <v>5440</v>
      </c>
      <c r="F10" s="39"/>
      <c r="G10" s="11"/>
      <c r="H10" s="11">
        <v>5397</v>
      </c>
      <c r="I10" s="39"/>
      <c r="J10" s="11"/>
      <c r="K10" s="12">
        <v>3</v>
      </c>
      <c r="L10" s="39"/>
      <c r="M10" s="11"/>
      <c r="N10" s="11">
        <f>H10+K10</f>
        <v>5400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50">
        <v>21760</v>
      </c>
      <c r="F11" s="48" t="s">
        <v>14</v>
      </c>
      <c r="G11" s="49" t="s">
        <v>13</v>
      </c>
      <c r="H11" s="50">
        <v>21588</v>
      </c>
      <c r="I11" s="48" t="s">
        <v>14</v>
      </c>
      <c r="J11" s="49" t="s">
        <v>13</v>
      </c>
      <c r="K11" s="90">
        <v>12</v>
      </c>
      <c r="L11" s="48" t="s">
        <v>14</v>
      </c>
      <c r="M11" s="49" t="s">
        <v>13</v>
      </c>
      <c r="N11" s="50">
        <f aca="true" t="shared" si="0" ref="N11:N17">H11+K11</f>
        <v>21600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11">
        <v>1676</v>
      </c>
      <c r="F12" s="39"/>
      <c r="G12" s="11"/>
      <c r="H12" s="11">
        <v>1661</v>
      </c>
      <c r="I12" s="39"/>
      <c r="J12" s="11"/>
      <c r="K12" s="12">
        <v>2</v>
      </c>
      <c r="L12" s="43"/>
      <c r="M12" s="12"/>
      <c r="N12" s="11">
        <f t="shared" si="0"/>
        <v>1663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50">
        <v>10056</v>
      </c>
      <c r="F13" s="48" t="s">
        <v>14</v>
      </c>
      <c r="G13" s="49" t="s">
        <v>13</v>
      </c>
      <c r="H13" s="50">
        <v>9966</v>
      </c>
      <c r="I13" s="48" t="s">
        <v>14</v>
      </c>
      <c r="J13" s="49" t="s">
        <v>13</v>
      </c>
      <c r="K13" s="90">
        <v>12</v>
      </c>
      <c r="L13" s="48" t="s">
        <v>14</v>
      </c>
      <c r="M13" s="49" t="s">
        <v>13</v>
      </c>
      <c r="N13" s="50">
        <f t="shared" si="0"/>
        <v>9978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11">
        <v>858</v>
      </c>
      <c r="F14" s="39"/>
      <c r="G14" s="11"/>
      <c r="H14" s="11">
        <v>850</v>
      </c>
      <c r="I14" s="39"/>
      <c r="J14" s="11"/>
      <c r="K14" s="16">
        <v>5</v>
      </c>
      <c r="L14" s="39"/>
      <c r="M14" s="11"/>
      <c r="N14" s="11">
        <f t="shared" si="0"/>
        <v>855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50">
        <v>6864</v>
      </c>
      <c r="F15" s="48" t="s">
        <v>14</v>
      </c>
      <c r="G15" s="49" t="s">
        <v>13</v>
      </c>
      <c r="H15" s="50">
        <v>6800</v>
      </c>
      <c r="I15" s="48" t="s">
        <v>14</v>
      </c>
      <c r="J15" s="49" t="s">
        <v>13</v>
      </c>
      <c r="K15" s="91">
        <v>40</v>
      </c>
      <c r="L15" s="48" t="s">
        <v>14</v>
      </c>
      <c r="M15" s="49" t="s">
        <v>13</v>
      </c>
      <c r="N15" s="50">
        <f t="shared" si="0"/>
        <v>6840</v>
      </c>
      <c r="O15" s="58" t="s">
        <v>14</v>
      </c>
    </row>
    <row r="16" spans="2:15" s="17" customFormat="1" ht="15" customHeight="1">
      <c r="B16" s="180" t="s">
        <v>12</v>
      </c>
      <c r="C16" s="18" t="s">
        <v>3</v>
      </c>
      <c r="D16" s="19"/>
      <c r="E16" s="20">
        <f>SUM(E8,E10,E12,E14)</f>
        <v>11610</v>
      </c>
      <c r="F16" s="77"/>
      <c r="G16" s="20"/>
      <c r="H16" s="20">
        <v>11207</v>
      </c>
      <c r="I16" s="77"/>
      <c r="J16" s="20"/>
      <c r="K16" s="20">
        <v>163</v>
      </c>
      <c r="L16" s="77"/>
      <c r="M16" s="20"/>
      <c r="N16" s="20">
        <f t="shared" si="0"/>
        <v>11370</v>
      </c>
      <c r="O16" s="69"/>
    </row>
    <row r="17" spans="2:15" s="2" customFormat="1" ht="15" customHeight="1">
      <c r="B17" s="181"/>
      <c r="C17" s="3" t="s">
        <v>5</v>
      </c>
      <c r="D17" s="82" t="s">
        <v>13</v>
      </c>
      <c r="E17" s="83">
        <f>SUM(E9,E11,E13,E15)</f>
        <v>45952</v>
      </c>
      <c r="F17" s="84" t="s">
        <v>14</v>
      </c>
      <c r="G17" s="85" t="s">
        <v>13</v>
      </c>
      <c r="H17" s="83">
        <v>44952</v>
      </c>
      <c r="I17" s="84" t="s">
        <v>14</v>
      </c>
      <c r="J17" s="85" t="s">
        <v>13</v>
      </c>
      <c r="K17" s="83">
        <v>370</v>
      </c>
      <c r="L17" s="84" t="s">
        <v>14</v>
      </c>
      <c r="M17" s="85" t="s">
        <v>13</v>
      </c>
      <c r="N17" s="83">
        <f t="shared" si="0"/>
        <v>45322</v>
      </c>
      <c r="O17" s="87" t="s">
        <v>14</v>
      </c>
    </row>
    <row r="18" spans="2:15" ht="15" customHeight="1">
      <c r="B18" s="182" t="s">
        <v>17</v>
      </c>
      <c r="C18" s="183"/>
      <c r="D18" s="21"/>
      <c r="E18" s="23" t="s">
        <v>36</v>
      </c>
      <c r="F18" s="78"/>
      <c r="G18" s="24"/>
      <c r="H18" s="24" t="s">
        <v>37</v>
      </c>
      <c r="I18" s="80"/>
      <c r="J18" s="24"/>
      <c r="K18" s="24" t="s">
        <v>29</v>
      </c>
      <c r="L18" s="80"/>
      <c r="M18" s="24"/>
      <c r="N18" s="24" t="s">
        <v>30</v>
      </c>
      <c r="O18" s="60"/>
    </row>
    <row r="19" spans="2:15" ht="15" customHeight="1" thickBot="1">
      <c r="B19" s="184" t="s">
        <v>31</v>
      </c>
      <c r="C19" s="185"/>
      <c r="D19" s="70"/>
      <c r="E19" s="71" t="s">
        <v>27</v>
      </c>
      <c r="F19" s="79"/>
      <c r="G19" s="72"/>
      <c r="H19" s="72">
        <f>H17/E17*100</f>
        <v>97.82381615598887</v>
      </c>
      <c r="I19" s="81"/>
      <c r="J19" s="72"/>
      <c r="K19" s="72">
        <f>K17/E17*100</f>
        <v>0.8051880222841226</v>
      </c>
      <c r="L19" s="81"/>
      <c r="M19" s="72"/>
      <c r="N19" s="72">
        <f>N17/E17*100</f>
        <v>98.62900417827298</v>
      </c>
      <c r="O19" s="67"/>
    </row>
    <row r="20" ht="4.5" customHeight="1">
      <c r="D20" s="8"/>
    </row>
    <row r="21" ht="13.5">
      <c r="B21" s="4" t="s">
        <v>41</v>
      </c>
    </row>
  </sheetData>
  <sheetProtection/>
  <mergeCells count="11">
    <mergeCell ref="B1:O1"/>
    <mergeCell ref="B16:B17"/>
    <mergeCell ref="G7:I7"/>
    <mergeCell ref="J7:L7"/>
    <mergeCell ref="G5:O5"/>
    <mergeCell ref="B18:C18"/>
    <mergeCell ref="B19:C19"/>
    <mergeCell ref="B5:C7"/>
    <mergeCell ref="D5:F7"/>
    <mergeCell ref="G6:O6"/>
    <mergeCell ref="M7:O7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1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16" sqref="P16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21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24</v>
      </c>
      <c r="H7" s="150"/>
      <c r="I7" s="151"/>
      <c r="J7" s="152" t="s">
        <v>25</v>
      </c>
      <c r="K7" s="153"/>
      <c r="L7" s="154"/>
      <c r="M7" s="149" t="s">
        <v>20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11">
        <v>3636</v>
      </c>
      <c r="F8" s="42"/>
      <c r="G8" s="11"/>
      <c r="H8" s="11">
        <v>3151</v>
      </c>
      <c r="I8" s="42"/>
      <c r="J8" s="11"/>
      <c r="K8" s="25">
        <v>148</v>
      </c>
      <c r="L8" s="42"/>
      <c r="M8" s="11"/>
      <c r="N8" s="11">
        <f>H8+K8</f>
        <v>3299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50">
        <v>7272</v>
      </c>
      <c r="F9" s="48" t="s">
        <v>14</v>
      </c>
      <c r="G9" s="49" t="s">
        <v>13</v>
      </c>
      <c r="H9" s="50">
        <v>6302</v>
      </c>
      <c r="I9" s="48" t="s">
        <v>14</v>
      </c>
      <c r="J9" s="49" t="s">
        <v>13</v>
      </c>
      <c r="K9" s="96">
        <v>296</v>
      </c>
      <c r="L9" s="48" t="s">
        <v>14</v>
      </c>
      <c r="M9" s="49" t="s">
        <v>13</v>
      </c>
      <c r="N9" s="50">
        <f aca="true" t="shared" si="0" ref="N9:N17">H9+K9</f>
        <v>6598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11">
        <v>5440</v>
      </c>
      <c r="F10" s="39"/>
      <c r="G10" s="11"/>
      <c r="H10" s="11">
        <v>5411</v>
      </c>
      <c r="I10" s="39"/>
      <c r="J10" s="11"/>
      <c r="K10" s="26">
        <v>-14</v>
      </c>
      <c r="L10" s="39"/>
      <c r="M10" s="11"/>
      <c r="N10" s="11">
        <v>5397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50">
        <v>21760</v>
      </c>
      <c r="F11" s="48" t="s">
        <v>14</v>
      </c>
      <c r="G11" s="49" t="s">
        <v>13</v>
      </c>
      <c r="H11" s="50">
        <v>21644</v>
      </c>
      <c r="I11" s="48" t="s">
        <v>22</v>
      </c>
      <c r="J11" s="49" t="s">
        <v>23</v>
      </c>
      <c r="K11" s="97">
        <v>-56</v>
      </c>
      <c r="L11" s="48" t="s">
        <v>22</v>
      </c>
      <c r="M11" s="49" t="s">
        <v>23</v>
      </c>
      <c r="N11" s="50">
        <v>21588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11">
        <v>1676</v>
      </c>
      <c r="F12" s="39"/>
      <c r="G12" s="11"/>
      <c r="H12" s="11">
        <v>1657</v>
      </c>
      <c r="I12" s="39"/>
      <c r="J12" s="11"/>
      <c r="K12" s="26">
        <v>4</v>
      </c>
      <c r="L12" s="43"/>
      <c r="M12" s="12"/>
      <c r="N12" s="11">
        <f t="shared" si="0"/>
        <v>1661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50">
        <v>10056</v>
      </c>
      <c r="F13" s="48" t="s">
        <v>14</v>
      </c>
      <c r="G13" s="49" t="s">
        <v>13</v>
      </c>
      <c r="H13" s="50">
        <v>9942</v>
      </c>
      <c r="I13" s="48" t="s">
        <v>22</v>
      </c>
      <c r="J13" s="49" t="s">
        <v>23</v>
      </c>
      <c r="K13" s="97">
        <v>24</v>
      </c>
      <c r="L13" s="48" t="s">
        <v>22</v>
      </c>
      <c r="M13" s="49" t="s">
        <v>23</v>
      </c>
      <c r="N13" s="50">
        <f t="shared" si="0"/>
        <v>9966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11">
        <v>858</v>
      </c>
      <c r="F14" s="39"/>
      <c r="G14" s="11"/>
      <c r="H14" s="11">
        <v>851</v>
      </c>
      <c r="I14" s="39"/>
      <c r="J14" s="11"/>
      <c r="K14" s="26">
        <v>-1</v>
      </c>
      <c r="L14" s="39"/>
      <c r="M14" s="11"/>
      <c r="N14" s="11">
        <v>850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50">
        <v>6864</v>
      </c>
      <c r="F15" s="48" t="s">
        <v>14</v>
      </c>
      <c r="G15" s="49" t="s">
        <v>13</v>
      </c>
      <c r="H15" s="50">
        <v>6808</v>
      </c>
      <c r="I15" s="48" t="s">
        <v>22</v>
      </c>
      <c r="J15" s="49" t="s">
        <v>23</v>
      </c>
      <c r="K15" s="97">
        <v>-8</v>
      </c>
      <c r="L15" s="48" t="s">
        <v>22</v>
      </c>
      <c r="M15" s="49" t="s">
        <v>23</v>
      </c>
      <c r="N15" s="50">
        <v>6800</v>
      </c>
      <c r="O15" s="58" t="s">
        <v>14</v>
      </c>
    </row>
    <row r="16" spans="2:15" s="17" customFormat="1" ht="15" customHeight="1">
      <c r="B16" s="180" t="s">
        <v>12</v>
      </c>
      <c r="C16" s="18" t="s">
        <v>3</v>
      </c>
      <c r="D16" s="19"/>
      <c r="E16" s="20">
        <f>SUM(E8,E10,E12,E14)</f>
        <v>11610</v>
      </c>
      <c r="F16" s="77"/>
      <c r="G16" s="20"/>
      <c r="H16" s="20">
        <v>11070</v>
      </c>
      <c r="I16" s="77"/>
      <c r="J16" s="20"/>
      <c r="K16" s="20">
        <v>137</v>
      </c>
      <c r="L16" s="77"/>
      <c r="M16" s="20"/>
      <c r="N16" s="20">
        <v>11207</v>
      </c>
      <c r="O16" s="69"/>
    </row>
    <row r="17" spans="2:15" s="2" customFormat="1" ht="15" customHeight="1">
      <c r="B17" s="181"/>
      <c r="C17" s="3" t="s">
        <v>5</v>
      </c>
      <c r="D17" s="82" t="s">
        <v>13</v>
      </c>
      <c r="E17" s="98">
        <f>SUM(E9,E11,E13,E15)</f>
        <v>45952</v>
      </c>
      <c r="F17" s="99" t="s">
        <v>14</v>
      </c>
      <c r="G17" s="100" t="s">
        <v>13</v>
      </c>
      <c r="H17" s="98">
        <v>44696</v>
      </c>
      <c r="I17" s="99" t="s">
        <v>22</v>
      </c>
      <c r="J17" s="100" t="s">
        <v>23</v>
      </c>
      <c r="K17" s="98">
        <v>256</v>
      </c>
      <c r="L17" s="99" t="s">
        <v>22</v>
      </c>
      <c r="M17" s="100" t="s">
        <v>23</v>
      </c>
      <c r="N17" s="98">
        <f t="shared" si="0"/>
        <v>44952</v>
      </c>
      <c r="O17" s="87" t="s">
        <v>14</v>
      </c>
    </row>
    <row r="18" spans="2:15" ht="15" customHeight="1">
      <c r="B18" s="182" t="s">
        <v>17</v>
      </c>
      <c r="C18" s="183"/>
      <c r="D18" s="21"/>
      <c r="E18" s="7" t="s">
        <v>27</v>
      </c>
      <c r="F18" s="94"/>
      <c r="G18" s="22"/>
      <c r="H18" s="22" t="s">
        <v>28</v>
      </c>
      <c r="I18" s="92"/>
      <c r="J18" s="22"/>
      <c r="K18" s="101" t="s">
        <v>29</v>
      </c>
      <c r="L18" s="92"/>
      <c r="M18" s="22"/>
      <c r="N18" s="22" t="s">
        <v>30</v>
      </c>
      <c r="O18" s="60"/>
    </row>
    <row r="19" spans="2:15" ht="15" customHeight="1" thickBot="1">
      <c r="B19" s="184" t="s">
        <v>31</v>
      </c>
      <c r="C19" s="185"/>
      <c r="D19" s="70"/>
      <c r="E19" s="74" t="s">
        <v>27</v>
      </c>
      <c r="F19" s="95"/>
      <c r="G19" s="73"/>
      <c r="H19" s="73">
        <v>97.3</v>
      </c>
      <c r="I19" s="93"/>
      <c r="J19" s="73"/>
      <c r="K19" s="73">
        <v>0.6</v>
      </c>
      <c r="L19" s="93"/>
      <c r="M19" s="73"/>
      <c r="N19" s="73">
        <v>97.8</v>
      </c>
      <c r="O19" s="67"/>
    </row>
    <row r="20" ht="4.5" customHeight="1">
      <c r="D20" s="8"/>
    </row>
    <row r="21" ht="13.5">
      <c r="B21" s="4" t="s">
        <v>18</v>
      </c>
    </row>
  </sheetData>
  <sheetProtection/>
  <mergeCells count="11">
    <mergeCell ref="B18:C18"/>
    <mergeCell ref="B19:C19"/>
    <mergeCell ref="B5:C7"/>
    <mergeCell ref="D5:F7"/>
    <mergeCell ref="G6:O6"/>
    <mergeCell ref="M7:O7"/>
    <mergeCell ref="B1:O1"/>
    <mergeCell ref="B16:B17"/>
    <mergeCell ref="G7:I7"/>
    <mergeCell ref="J7:L7"/>
    <mergeCell ref="G5:O5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tabSelected="1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" sqref="B3:O21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87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84</v>
      </c>
    </row>
    <row r="4" spans="2:15" ht="2.2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31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46"/>
    </row>
    <row r="6" spans="2:15" ht="13.5" customHeight="1">
      <c r="B6" s="133"/>
      <c r="C6" s="134"/>
      <c r="D6" s="139"/>
      <c r="E6" s="140"/>
      <c r="F6" s="141"/>
      <c r="G6" s="147"/>
      <c r="H6" s="148"/>
      <c r="I6" s="148"/>
      <c r="J6" s="148"/>
      <c r="K6" s="148"/>
      <c r="L6" s="148"/>
      <c r="M6" s="148"/>
      <c r="N6" s="148"/>
      <c r="O6" s="148"/>
    </row>
    <row r="7" spans="2:15" ht="27" customHeight="1">
      <c r="B7" s="135"/>
      <c r="C7" s="125"/>
      <c r="D7" s="142"/>
      <c r="E7" s="143"/>
      <c r="F7" s="144"/>
      <c r="G7" s="149" t="s">
        <v>85</v>
      </c>
      <c r="H7" s="150"/>
      <c r="I7" s="151"/>
      <c r="J7" s="152" t="s">
        <v>86</v>
      </c>
      <c r="K7" s="153"/>
      <c r="L7" s="154"/>
      <c r="M7" s="150" t="s">
        <v>67</v>
      </c>
      <c r="N7" s="150"/>
      <c r="O7" s="150"/>
    </row>
    <row r="8" spans="2:15" s="9" customFormat="1" ht="15" customHeight="1">
      <c r="B8" s="13" t="s">
        <v>2</v>
      </c>
      <c r="C8" s="14" t="s">
        <v>3</v>
      </c>
      <c r="D8" s="13"/>
      <c r="E8" s="31">
        <v>6031</v>
      </c>
      <c r="F8" s="37"/>
      <c r="G8" s="31"/>
      <c r="H8" s="31">
        <v>4068</v>
      </c>
      <c r="I8" s="37"/>
      <c r="J8" s="31"/>
      <c r="K8" s="31">
        <v>39</v>
      </c>
      <c r="L8" s="42"/>
      <c r="M8" s="11"/>
      <c r="N8" s="11">
        <f>H8+K8</f>
        <v>4107</v>
      </c>
      <c r="O8" s="11"/>
    </row>
    <row r="9" spans="2:15" s="9" customFormat="1" ht="15" customHeight="1">
      <c r="B9" s="120" t="s">
        <v>4</v>
      </c>
      <c r="C9" s="15" t="s">
        <v>5</v>
      </c>
      <c r="D9" s="44" t="s">
        <v>13</v>
      </c>
      <c r="E9" s="45">
        <f>E8*2</f>
        <v>12062</v>
      </c>
      <c r="F9" s="46" t="s">
        <v>14</v>
      </c>
      <c r="G9" s="47" t="s">
        <v>13</v>
      </c>
      <c r="H9" s="45">
        <f>H8*2</f>
        <v>8136</v>
      </c>
      <c r="I9" s="46" t="s">
        <v>14</v>
      </c>
      <c r="J9" s="47" t="s">
        <v>13</v>
      </c>
      <c r="K9" s="45">
        <f>K8*2</f>
        <v>78</v>
      </c>
      <c r="L9" s="48" t="s">
        <v>14</v>
      </c>
      <c r="M9" s="49" t="s">
        <v>13</v>
      </c>
      <c r="N9" s="50">
        <f>H9+K9</f>
        <v>8214</v>
      </c>
      <c r="O9" s="121" t="s">
        <v>14</v>
      </c>
    </row>
    <row r="10" spans="2:15" s="9" customFormat="1" ht="15" customHeight="1">
      <c r="B10" s="13" t="s">
        <v>6</v>
      </c>
      <c r="C10" s="14" t="s">
        <v>3</v>
      </c>
      <c r="D10" s="13"/>
      <c r="E10" s="31">
        <v>5440</v>
      </c>
      <c r="F10" s="38"/>
      <c r="G10" s="31"/>
      <c r="H10" s="31">
        <v>5089</v>
      </c>
      <c r="I10" s="38"/>
      <c r="J10" s="31"/>
      <c r="K10" s="32">
        <v>-22</v>
      </c>
      <c r="L10" s="39"/>
      <c r="M10" s="11"/>
      <c r="N10" s="11">
        <f aca="true" t="shared" si="0" ref="N10:N17">H10+K10</f>
        <v>5067</v>
      </c>
      <c r="O10" s="11"/>
    </row>
    <row r="11" spans="2:15" s="9" customFormat="1" ht="15" customHeight="1">
      <c r="B11" s="120" t="s">
        <v>7</v>
      </c>
      <c r="C11" s="15" t="s">
        <v>5</v>
      </c>
      <c r="D11" s="44" t="s">
        <v>13</v>
      </c>
      <c r="E11" s="45">
        <f>E10*4</f>
        <v>21760</v>
      </c>
      <c r="F11" s="46" t="s">
        <v>14</v>
      </c>
      <c r="G11" s="47" t="s">
        <v>13</v>
      </c>
      <c r="H11" s="45">
        <f>H10*4</f>
        <v>20356</v>
      </c>
      <c r="I11" s="46" t="s">
        <v>14</v>
      </c>
      <c r="J11" s="47" t="s">
        <v>13</v>
      </c>
      <c r="K11" s="51">
        <f>K10*4</f>
        <v>-88</v>
      </c>
      <c r="L11" s="48" t="s">
        <v>14</v>
      </c>
      <c r="M11" s="49" t="s">
        <v>13</v>
      </c>
      <c r="N11" s="50">
        <f t="shared" si="0"/>
        <v>20268</v>
      </c>
      <c r="O11" s="121" t="s">
        <v>14</v>
      </c>
    </row>
    <row r="12" spans="2:15" s="9" customFormat="1" ht="15" customHeight="1">
      <c r="B12" s="13" t="s">
        <v>8</v>
      </c>
      <c r="C12" s="14" t="s">
        <v>3</v>
      </c>
      <c r="D12" s="13"/>
      <c r="E12" s="31">
        <v>1676</v>
      </c>
      <c r="F12" s="38"/>
      <c r="G12" s="31"/>
      <c r="H12" s="31">
        <v>1580</v>
      </c>
      <c r="I12" s="38"/>
      <c r="J12" s="31"/>
      <c r="K12" s="32">
        <v>-1</v>
      </c>
      <c r="L12" s="43"/>
      <c r="M12" s="12"/>
      <c r="N12" s="11">
        <f t="shared" si="0"/>
        <v>1579</v>
      </c>
      <c r="O12" s="11"/>
    </row>
    <row r="13" spans="2:15" s="9" customFormat="1" ht="15" customHeight="1">
      <c r="B13" s="120" t="s">
        <v>9</v>
      </c>
      <c r="C13" s="15" t="s">
        <v>5</v>
      </c>
      <c r="D13" s="44" t="s">
        <v>13</v>
      </c>
      <c r="E13" s="45">
        <f>E12*6</f>
        <v>10056</v>
      </c>
      <c r="F13" s="46" t="s">
        <v>14</v>
      </c>
      <c r="G13" s="47" t="s">
        <v>13</v>
      </c>
      <c r="H13" s="45">
        <f>H12*6</f>
        <v>9480</v>
      </c>
      <c r="I13" s="46" t="s">
        <v>14</v>
      </c>
      <c r="J13" s="47" t="s">
        <v>13</v>
      </c>
      <c r="K13" s="45">
        <f>K12*6</f>
        <v>-6</v>
      </c>
      <c r="L13" s="48" t="s">
        <v>14</v>
      </c>
      <c r="M13" s="49" t="s">
        <v>13</v>
      </c>
      <c r="N13" s="50">
        <f t="shared" si="0"/>
        <v>9474</v>
      </c>
      <c r="O13" s="121" t="s">
        <v>14</v>
      </c>
    </row>
    <row r="14" spans="2:15" s="9" customFormat="1" ht="15" customHeight="1">
      <c r="B14" s="13" t="s">
        <v>10</v>
      </c>
      <c r="C14" s="14" t="s">
        <v>3</v>
      </c>
      <c r="D14" s="13"/>
      <c r="E14" s="31">
        <v>858</v>
      </c>
      <c r="F14" s="38"/>
      <c r="G14" s="31"/>
      <c r="H14" s="31">
        <v>816</v>
      </c>
      <c r="I14" s="38"/>
      <c r="J14" s="31"/>
      <c r="K14" s="33">
        <v>-4</v>
      </c>
      <c r="L14" s="39"/>
      <c r="M14" s="11"/>
      <c r="N14" s="11">
        <f t="shared" si="0"/>
        <v>812</v>
      </c>
      <c r="O14" s="11"/>
    </row>
    <row r="15" spans="2:15" s="9" customFormat="1" ht="15" customHeight="1">
      <c r="B15" s="120" t="s">
        <v>11</v>
      </c>
      <c r="C15" s="15" t="s">
        <v>5</v>
      </c>
      <c r="D15" s="44" t="s">
        <v>13</v>
      </c>
      <c r="E15" s="45">
        <f>E14*8</f>
        <v>6864</v>
      </c>
      <c r="F15" s="46" t="s">
        <v>14</v>
      </c>
      <c r="G15" s="47" t="s">
        <v>13</v>
      </c>
      <c r="H15" s="45">
        <f>H14*8</f>
        <v>6528</v>
      </c>
      <c r="I15" s="46" t="s">
        <v>14</v>
      </c>
      <c r="J15" s="47" t="s">
        <v>13</v>
      </c>
      <c r="K15" s="45">
        <f>K14*8</f>
        <v>-32</v>
      </c>
      <c r="L15" s="48" t="s">
        <v>14</v>
      </c>
      <c r="M15" s="49" t="s">
        <v>13</v>
      </c>
      <c r="N15" s="50">
        <f t="shared" si="0"/>
        <v>6496</v>
      </c>
      <c r="O15" s="121" t="s">
        <v>14</v>
      </c>
    </row>
    <row r="16" spans="2:15" s="9" customFormat="1" ht="15" customHeight="1">
      <c r="B16" s="124" t="s">
        <v>12</v>
      </c>
      <c r="C16" s="14" t="s">
        <v>3</v>
      </c>
      <c r="D16" s="13"/>
      <c r="E16" s="11">
        <f>SUM(E8,E10,E12,E14)</f>
        <v>14005</v>
      </c>
      <c r="F16" s="39"/>
      <c r="G16" s="11"/>
      <c r="H16" s="11">
        <f>SUM(H8,H10,H12,H14)</f>
        <v>11553</v>
      </c>
      <c r="I16" s="39"/>
      <c r="J16" s="11"/>
      <c r="K16" s="28">
        <f>SUM(K8,K10,K12,K14)</f>
        <v>12</v>
      </c>
      <c r="L16" s="39"/>
      <c r="M16" s="11"/>
      <c r="N16" s="11">
        <f t="shared" si="0"/>
        <v>11565</v>
      </c>
      <c r="O16" s="11"/>
    </row>
    <row r="17" spans="2:15" ht="15" customHeight="1">
      <c r="B17" s="125"/>
      <c r="C17" s="34" t="s">
        <v>5</v>
      </c>
      <c r="D17" s="52" t="s">
        <v>13</v>
      </c>
      <c r="E17" s="50">
        <f>SUM(E9,E11,E13,E15)</f>
        <v>50742</v>
      </c>
      <c r="F17" s="48" t="s">
        <v>14</v>
      </c>
      <c r="G17" s="49" t="s">
        <v>13</v>
      </c>
      <c r="H17" s="50">
        <f>SUM(H9,H11,H13,H15)</f>
        <v>44500</v>
      </c>
      <c r="I17" s="48" t="s">
        <v>14</v>
      </c>
      <c r="J17" s="49" t="s">
        <v>13</v>
      </c>
      <c r="K17" s="53">
        <f>SUM(K9,K11,K13,K15)</f>
        <v>-48</v>
      </c>
      <c r="L17" s="48" t="s">
        <v>14</v>
      </c>
      <c r="M17" s="49" t="s">
        <v>13</v>
      </c>
      <c r="N17" s="50">
        <f t="shared" si="0"/>
        <v>44452</v>
      </c>
      <c r="O17" s="122" t="s">
        <v>14</v>
      </c>
    </row>
    <row r="18" spans="2:15" ht="15" customHeight="1">
      <c r="B18" s="126" t="s">
        <v>17</v>
      </c>
      <c r="C18" s="124"/>
      <c r="D18" s="35"/>
      <c r="E18" s="10" t="s">
        <v>27</v>
      </c>
      <c r="F18" s="40"/>
      <c r="G18" s="36"/>
      <c r="H18" s="36" t="s">
        <v>28</v>
      </c>
      <c r="I18" s="41"/>
      <c r="J18" s="36"/>
      <c r="K18" s="36" t="s">
        <v>27</v>
      </c>
      <c r="L18" s="41"/>
      <c r="M18" s="36"/>
      <c r="N18" s="36" t="s">
        <v>30</v>
      </c>
      <c r="O18" s="111"/>
    </row>
    <row r="19" spans="2:15" ht="15" customHeight="1" thickBot="1">
      <c r="B19" s="127" t="s">
        <v>31</v>
      </c>
      <c r="C19" s="128"/>
      <c r="D19" s="61"/>
      <c r="E19" s="62" t="s">
        <v>27</v>
      </c>
      <c r="F19" s="63"/>
      <c r="G19" s="64"/>
      <c r="H19" s="64">
        <f>H17/E17*100</f>
        <v>87.6985534665563</v>
      </c>
      <c r="I19" s="65"/>
      <c r="J19" s="64"/>
      <c r="K19" s="66" t="s">
        <v>66</v>
      </c>
      <c r="L19" s="65"/>
      <c r="M19" s="64"/>
      <c r="N19" s="64">
        <f>N17/E17*100</f>
        <v>87.60395727405306</v>
      </c>
      <c r="O19" s="123"/>
    </row>
    <row r="20" spans="2:15" ht="2.25" customHeight="1">
      <c r="B20" s="54"/>
      <c r="C20" s="5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ht="13.5">
      <c r="B21" s="4" t="s">
        <v>88</v>
      </c>
    </row>
    <row r="24" spans="2:15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3.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7" spans="2:14" ht="13.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2:14" ht="13.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</sheetData>
  <sheetProtection/>
  <mergeCells count="12">
    <mergeCell ref="J7:L7"/>
    <mergeCell ref="M7:O7"/>
    <mergeCell ref="B16:B17"/>
    <mergeCell ref="B18:C18"/>
    <mergeCell ref="B19:C19"/>
    <mergeCell ref="B24:O25"/>
    <mergeCell ref="B27:N28"/>
    <mergeCell ref="B1:O1"/>
    <mergeCell ref="B5:C7"/>
    <mergeCell ref="D5:F7"/>
    <mergeCell ref="G5:O6"/>
    <mergeCell ref="G7:I7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3" sqref="H23"/>
    </sheetView>
  </sheetViews>
  <sheetFormatPr defaultColWidth="8.59765625" defaultRowHeight="15"/>
  <cols>
    <col min="1" max="1" width="1.59765625" style="5" customWidth="1"/>
    <col min="2" max="2" width="11.59765625" style="5" customWidth="1"/>
    <col min="3" max="3" width="6.59765625" style="5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5" customWidth="1"/>
  </cols>
  <sheetData>
    <row r="1" spans="1:15" ht="24">
      <c r="A1" s="5" t="s">
        <v>0</v>
      </c>
      <c r="B1" s="162" t="s">
        <v>26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ht="4.5" customHeight="1"/>
    <row r="3" ht="13.5" customHeight="1">
      <c r="O3" s="102" t="s">
        <v>81</v>
      </c>
    </row>
    <row r="4" spans="2:15" ht="4.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63" t="s">
        <v>16</v>
      </c>
      <c r="C5" s="164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65"/>
      <c r="C6" s="166"/>
      <c r="D6" s="139"/>
      <c r="E6" s="140"/>
      <c r="F6" s="141"/>
      <c r="G6" s="147"/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67"/>
      <c r="C7" s="168"/>
      <c r="D7" s="142"/>
      <c r="E7" s="143"/>
      <c r="F7" s="144"/>
      <c r="G7" s="149" t="s">
        <v>83</v>
      </c>
      <c r="H7" s="150"/>
      <c r="I7" s="151"/>
      <c r="J7" s="149" t="s">
        <v>82</v>
      </c>
      <c r="K7" s="150"/>
      <c r="L7" s="171"/>
      <c r="M7" s="150" t="s">
        <v>67</v>
      </c>
      <c r="N7" s="150"/>
      <c r="O7" s="172"/>
    </row>
    <row r="8" spans="2:15" ht="15" customHeight="1">
      <c r="B8" s="118" t="s">
        <v>2</v>
      </c>
      <c r="C8" s="104" t="s">
        <v>3</v>
      </c>
      <c r="D8" s="105"/>
      <c r="E8" s="31">
        <v>6031</v>
      </c>
      <c r="F8" s="37"/>
      <c r="G8" s="31"/>
      <c r="H8" s="31">
        <v>4025</v>
      </c>
      <c r="I8" s="37"/>
      <c r="J8" s="31"/>
      <c r="K8" s="31">
        <v>43</v>
      </c>
      <c r="L8" s="37"/>
      <c r="M8" s="31"/>
      <c r="N8" s="31">
        <f>H8+K8</f>
        <v>4068</v>
      </c>
      <c r="O8" s="106"/>
    </row>
    <row r="9" spans="2:15" ht="15" customHeight="1">
      <c r="B9" s="119" t="s">
        <v>4</v>
      </c>
      <c r="C9" s="108" t="s">
        <v>5</v>
      </c>
      <c r="D9" s="52" t="s">
        <v>13</v>
      </c>
      <c r="E9" s="45">
        <f>E8*2</f>
        <v>12062</v>
      </c>
      <c r="F9" s="46" t="s">
        <v>14</v>
      </c>
      <c r="G9" s="47" t="s">
        <v>13</v>
      </c>
      <c r="H9" s="45">
        <f>H8*2</f>
        <v>8050</v>
      </c>
      <c r="I9" s="46" t="s">
        <v>14</v>
      </c>
      <c r="J9" s="47" t="s">
        <v>13</v>
      </c>
      <c r="K9" s="45">
        <f>K8*2</f>
        <v>86</v>
      </c>
      <c r="L9" s="46" t="s">
        <v>14</v>
      </c>
      <c r="M9" s="47" t="s">
        <v>13</v>
      </c>
      <c r="N9" s="45">
        <f>H9+K9</f>
        <v>8136</v>
      </c>
      <c r="O9" s="59" t="s">
        <v>14</v>
      </c>
    </row>
    <row r="10" spans="2:15" ht="15" customHeight="1">
      <c r="B10" s="118" t="s">
        <v>6</v>
      </c>
      <c r="C10" s="104" t="s">
        <v>3</v>
      </c>
      <c r="D10" s="105"/>
      <c r="E10" s="31">
        <v>5440</v>
      </c>
      <c r="F10" s="38"/>
      <c r="G10" s="31"/>
      <c r="H10" s="31">
        <v>5099</v>
      </c>
      <c r="I10" s="38"/>
      <c r="J10" s="31"/>
      <c r="K10" s="32">
        <v>-10</v>
      </c>
      <c r="L10" s="38"/>
      <c r="M10" s="31"/>
      <c r="N10" s="31">
        <f aca="true" t="shared" si="0" ref="N10:N17">H10+K10</f>
        <v>5089</v>
      </c>
      <c r="O10" s="106"/>
    </row>
    <row r="11" spans="2:15" ht="15" customHeight="1">
      <c r="B11" s="119" t="s">
        <v>7</v>
      </c>
      <c r="C11" s="108" t="s">
        <v>5</v>
      </c>
      <c r="D11" s="52" t="s">
        <v>13</v>
      </c>
      <c r="E11" s="45">
        <f>E10*4</f>
        <v>21760</v>
      </c>
      <c r="F11" s="46" t="s">
        <v>14</v>
      </c>
      <c r="G11" s="47" t="s">
        <v>13</v>
      </c>
      <c r="H11" s="45">
        <f>H10*4</f>
        <v>20396</v>
      </c>
      <c r="I11" s="46" t="s">
        <v>14</v>
      </c>
      <c r="J11" s="47" t="s">
        <v>13</v>
      </c>
      <c r="K11" s="51">
        <f>K10*4</f>
        <v>-40</v>
      </c>
      <c r="L11" s="46" t="s">
        <v>14</v>
      </c>
      <c r="M11" s="47" t="s">
        <v>13</v>
      </c>
      <c r="N11" s="45">
        <f t="shared" si="0"/>
        <v>20356</v>
      </c>
      <c r="O11" s="59" t="s">
        <v>14</v>
      </c>
    </row>
    <row r="12" spans="2:15" ht="15" customHeight="1">
      <c r="B12" s="118" t="s">
        <v>8</v>
      </c>
      <c r="C12" s="104" t="s">
        <v>3</v>
      </c>
      <c r="D12" s="105"/>
      <c r="E12" s="31">
        <v>1676</v>
      </c>
      <c r="F12" s="38"/>
      <c r="G12" s="31"/>
      <c r="H12" s="31">
        <v>1585</v>
      </c>
      <c r="I12" s="38"/>
      <c r="J12" s="31"/>
      <c r="K12" s="32">
        <v>-5</v>
      </c>
      <c r="L12" s="109"/>
      <c r="M12" s="32"/>
      <c r="N12" s="31">
        <f t="shared" si="0"/>
        <v>1580</v>
      </c>
      <c r="O12" s="106"/>
    </row>
    <row r="13" spans="2:15" ht="15" customHeight="1">
      <c r="B13" s="119" t="s">
        <v>9</v>
      </c>
      <c r="C13" s="108" t="s">
        <v>5</v>
      </c>
      <c r="D13" s="52" t="s">
        <v>13</v>
      </c>
      <c r="E13" s="45">
        <f>E12*6</f>
        <v>10056</v>
      </c>
      <c r="F13" s="46" t="s">
        <v>14</v>
      </c>
      <c r="G13" s="47" t="s">
        <v>13</v>
      </c>
      <c r="H13" s="45">
        <f>H12*6</f>
        <v>9510</v>
      </c>
      <c r="I13" s="46" t="s">
        <v>14</v>
      </c>
      <c r="J13" s="47" t="s">
        <v>13</v>
      </c>
      <c r="K13" s="45">
        <f>K12*6</f>
        <v>-30</v>
      </c>
      <c r="L13" s="46" t="s">
        <v>14</v>
      </c>
      <c r="M13" s="47" t="s">
        <v>13</v>
      </c>
      <c r="N13" s="45">
        <f t="shared" si="0"/>
        <v>9480</v>
      </c>
      <c r="O13" s="59" t="s">
        <v>14</v>
      </c>
    </row>
    <row r="14" spans="2:15" ht="15" customHeight="1">
      <c r="B14" s="118" t="s">
        <v>10</v>
      </c>
      <c r="C14" s="104" t="s">
        <v>3</v>
      </c>
      <c r="D14" s="105"/>
      <c r="E14" s="31">
        <v>858</v>
      </c>
      <c r="F14" s="38"/>
      <c r="G14" s="31"/>
      <c r="H14" s="31">
        <v>815</v>
      </c>
      <c r="I14" s="38"/>
      <c r="J14" s="31"/>
      <c r="K14" s="33">
        <v>1</v>
      </c>
      <c r="L14" s="38"/>
      <c r="M14" s="31"/>
      <c r="N14" s="31">
        <f t="shared" si="0"/>
        <v>816</v>
      </c>
      <c r="O14" s="106"/>
    </row>
    <row r="15" spans="2:15" ht="15" customHeight="1">
      <c r="B15" s="119" t="s">
        <v>11</v>
      </c>
      <c r="C15" s="108" t="s">
        <v>5</v>
      </c>
      <c r="D15" s="52" t="s">
        <v>13</v>
      </c>
      <c r="E15" s="45">
        <f>E14*8</f>
        <v>6864</v>
      </c>
      <c r="F15" s="46" t="s">
        <v>14</v>
      </c>
      <c r="G15" s="47" t="s">
        <v>13</v>
      </c>
      <c r="H15" s="45">
        <f>H14*8</f>
        <v>6520</v>
      </c>
      <c r="I15" s="46" t="s">
        <v>14</v>
      </c>
      <c r="J15" s="47" t="s">
        <v>13</v>
      </c>
      <c r="K15" s="45">
        <f>K14*8</f>
        <v>8</v>
      </c>
      <c r="L15" s="46" t="s">
        <v>14</v>
      </c>
      <c r="M15" s="47" t="s">
        <v>13</v>
      </c>
      <c r="N15" s="45">
        <f t="shared" si="0"/>
        <v>6528</v>
      </c>
      <c r="O15" s="59" t="s">
        <v>14</v>
      </c>
    </row>
    <row r="16" spans="2:15" ht="15" customHeight="1">
      <c r="B16" s="155" t="s">
        <v>12</v>
      </c>
      <c r="C16" s="104" t="s">
        <v>3</v>
      </c>
      <c r="D16" s="105"/>
      <c r="E16" s="31">
        <f>SUM(E8,E10,E12,E14)</f>
        <v>14005</v>
      </c>
      <c r="F16" s="38"/>
      <c r="G16" s="31"/>
      <c r="H16" s="31">
        <f>SUM(H8,H10,H12,H14)</f>
        <v>11524</v>
      </c>
      <c r="I16" s="38"/>
      <c r="J16" s="31"/>
      <c r="K16" s="31">
        <f>SUM(K8,K10,K12,K14)</f>
        <v>29</v>
      </c>
      <c r="L16" s="38"/>
      <c r="M16" s="31"/>
      <c r="N16" s="31">
        <f t="shared" si="0"/>
        <v>11553</v>
      </c>
      <c r="O16" s="106"/>
    </row>
    <row r="17" spans="2:15" ht="15" customHeight="1">
      <c r="B17" s="156"/>
      <c r="C17" s="108" t="s">
        <v>5</v>
      </c>
      <c r="D17" s="52" t="s">
        <v>13</v>
      </c>
      <c r="E17" s="45">
        <f>SUM(E9,E11,E13,E15)</f>
        <v>50742</v>
      </c>
      <c r="F17" s="46" t="s">
        <v>14</v>
      </c>
      <c r="G17" s="47" t="s">
        <v>13</v>
      </c>
      <c r="H17" s="45">
        <f>SUM(H9,H11,H13,H15)</f>
        <v>44476</v>
      </c>
      <c r="I17" s="46" t="s">
        <v>14</v>
      </c>
      <c r="J17" s="47" t="s">
        <v>13</v>
      </c>
      <c r="K17" s="45">
        <f>SUM(K9,K11,K13,K15)</f>
        <v>24</v>
      </c>
      <c r="L17" s="46" t="s">
        <v>14</v>
      </c>
      <c r="M17" s="47" t="s">
        <v>13</v>
      </c>
      <c r="N17" s="45">
        <f t="shared" si="0"/>
        <v>44500</v>
      </c>
      <c r="O17" s="59" t="s">
        <v>14</v>
      </c>
    </row>
    <row r="18" spans="2:15" ht="15" customHeight="1">
      <c r="B18" s="157" t="s">
        <v>17</v>
      </c>
      <c r="C18" s="158"/>
      <c r="D18" s="35"/>
      <c r="E18" s="102" t="s">
        <v>27</v>
      </c>
      <c r="F18" s="110"/>
      <c r="G18" s="111"/>
      <c r="H18" s="111" t="s">
        <v>28</v>
      </c>
      <c r="I18" s="112"/>
      <c r="J18" s="111"/>
      <c r="K18" s="111" t="s">
        <v>27</v>
      </c>
      <c r="L18" s="112"/>
      <c r="M18" s="111"/>
      <c r="N18" s="111" t="s">
        <v>30</v>
      </c>
      <c r="O18" s="60"/>
    </row>
    <row r="19" spans="2:15" ht="15" customHeight="1" thickBot="1">
      <c r="B19" s="159" t="s">
        <v>31</v>
      </c>
      <c r="C19" s="160"/>
      <c r="D19" s="61"/>
      <c r="E19" s="113" t="s">
        <v>27</v>
      </c>
      <c r="F19" s="114"/>
      <c r="G19" s="115"/>
      <c r="H19" s="115">
        <f>H17/E17*100</f>
        <v>87.65125537030468</v>
      </c>
      <c r="I19" s="116"/>
      <c r="J19" s="115"/>
      <c r="K19" s="66" t="s">
        <v>66</v>
      </c>
      <c r="L19" s="116"/>
      <c r="M19" s="115"/>
      <c r="N19" s="115">
        <f>N17/E17*100</f>
        <v>87.6985534665563</v>
      </c>
      <c r="O19" s="67"/>
    </row>
    <row r="20" ht="4.5" customHeight="1">
      <c r="D20" s="8"/>
    </row>
    <row r="21" ht="13.5">
      <c r="B21" s="117" t="s">
        <v>68</v>
      </c>
    </row>
    <row r="24" spans="2:15" ht="13.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2:15" ht="13.5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7" spans="2:14" ht="13.5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2:14" ht="13.5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</sheetData>
  <sheetProtection/>
  <mergeCells count="12">
    <mergeCell ref="J7:L7"/>
    <mergeCell ref="M7:O7"/>
    <mergeCell ref="B16:B17"/>
    <mergeCell ref="B18:C18"/>
    <mergeCell ref="B19:C19"/>
    <mergeCell ref="B24:O25"/>
    <mergeCell ref="B27:N28"/>
    <mergeCell ref="B1:O1"/>
    <mergeCell ref="B5:C7"/>
    <mergeCell ref="D5:F7"/>
    <mergeCell ref="G5:O6"/>
    <mergeCell ref="G7:I7"/>
  </mergeCells>
  <printOptions/>
  <pageMargins left="0.5" right="0.5" top="0.5" bottom="0.5" header="0.512" footer="0.512"/>
  <pageSetup horizontalDpi="600" verticalDpi="600" orientation="portrait" paperSize="9" r:id="rId1"/>
  <ignoredErrors>
    <ignoredError sqref="H19 N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4" sqref="B24:O25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80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/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78</v>
      </c>
      <c r="H7" s="150"/>
      <c r="I7" s="151"/>
      <c r="J7" s="152" t="s">
        <v>79</v>
      </c>
      <c r="K7" s="153"/>
      <c r="L7" s="154"/>
      <c r="M7" s="150" t="s">
        <v>67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31">
        <v>4414</v>
      </c>
      <c r="F8" s="37"/>
      <c r="G8" s="31"/>
      <c r="H8" s="31">
        <v>4002</v>
      </c>
      <c r="I8" s="37"/>
      <c r="J8" s="31"/>
      <c r="K8" s="31">
        <v>23</v>
      </c>
      <c r="L8" s="42"/>
      <c r="M8" s="11"/>
      <c r="N8" s="11">
        <f>H8+K8</f>
        <v>4025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45">
        <f>E8*2</f>
        <v>8828</v>
      </c>
      <c r="F9" s="46" t="s">
        <v>14</v>
      </c>
      <c r="G9" s="47" t="s">
        <v>13</v>
      </c>
      <c r="H9" s="45">
        <f>H8*2</f>
        <v>8004</v>
      </c>
      <c r="I9" s="46" t="s">
        <v>14</v>
      </c>
      <c r="J9" s="47" t="s">
        <v>13</v>
      </c>
      <c r="K9" s="45">
        <f>K8*2</f>
        <v>46</v>
      </c>
      <c r="L9" s="48" t="s">
        <v>14</v>
      </c>
      <c r="M9" s="49" t="s">
        <v>13</v>
      </c>
      <c r="N9" s="50">
        <f>H9+K9</f>
        <v>8050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31">
        <v>5440</v>
      </c>
      <c r="F10" s="38"/>
      <c r="G10" s="31"/>
      <c r="H10" s="31">
        <v>5128</v>
      </c>
      <c r="I10" s="38"/>
      <c r="J10" s="31"/>
      <c r="K10" s="32">
        <v>-29</v>
      </c>
      <c r="L10" s="39"/>
      <c r="M10" s="11"/>
      <c r="N10" s="11">
        <f aca="true" t="shared" si="0" ref="N10:N17">H10+K10</f>
        <v>5099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45">
        <f>E10*4</f>
        <v>21760</v>
      </c>
      <c r="F11" s="46" t="s">
        <v>14</v>
      </c>
      <c r="G11" s="47" t="s">
        <v>13</v>
      </c>
      <c r="H11" s="45">
        <f>H10*4</f>
        <v>20512</v>
      </c>
      <c r="I11" s="46" t="s">
        <v>14</v>
      </c>
      <c r="J11" s="47" t="s">
        <v>13</v>
      </c>
      <c r="K11" s="51">
        <f>K10*4</f>
        <v>-116</v>
      </c>
      <c r="L11" s="48" t="s">
        <v>14</v>
      </c>
      <c r="M11" s="49" t="s">
        <v>13</v>
      </c>
      <c r="N11" s="50">
        <f t="shared" si="0"/>
        <v>20396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31">
        <v>1676</v>
      </c>
      <c r="F12" s="38"/>
      <c r="G12" s="31"/>
      <c r="H12" s="31">
        <v>1588</v>
      </c>
      <c r="I12" s="38"/>
      <c r="J12" s="31"/>
      <c r="K12" s="32">
        <v>-3</v>
      </c>
      <c r="L12" s="43"/>
      <c r="M12" s="12"/>
      <c r="N12" s="11">
        <f t="shared" si="0"/>
        <v>1585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45">
        <f>E12*6</f>
        <v>10056</v>
      </c>
      <c r="F13" s="46" t="s">
        <v>14</v>
      </c>
      <c r="G13" s="47" t="s">
        <v>13</v>
      </c>
      <c r="H13" s="45">
        <f>H12*6</f>
        <v>9528</v>
      </c>
      <c r="I13" s="46" t="s">
        <v>14</v>
      </c>
      <c r="J13" s="47" t="s">
        <v>13</v>
      </c>
      <c r="K13" s="45">
        <f>K12*6</f>
        <v>-18</v>
      </c>
      <c r="L13" s="48" t="s">
        <v>14</v>
      </c>
      <c r="M13" s="49" t="s">
        <v>13</v>
      </c>
      <c r="N13" s="50">
        <f t="shared" si="0"/>
        <v>9510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31">
        <v>858</v>
      </c>
      <c r="F14" s="38"/>
      <c r="G14" s="31"/>
      <c r="H14" s="31">
        <v>815</v>
      </c>
      <c r="I14" s="38"/>
      <c r="J14" s="31"/>
      <c r="K14" s="33">
        <v>0</v>
      </c>
      <c r="L14" s="39"/>
      <c r="M14" s="11"/>
      <c r="N14" s="11">
        <f t="shared" si="0"/>
        <v>815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45">
        <f>E14*8</f>
        <v>6864</v>
      </c>
      <c r="F15" s="46" t="s">
        <v>14</v>
      </c>
      <c r="G15" s="47" t="s">
        <v>13</v>
      </c>
      <c r="H15" s="45">
        <f>H14*8</f>
        <v>6520</v>
      </c>
      <c r="I15" s="46" t="s">
        <v>14</v>
      </c>
      <c r="J15" s="47" t="s">
        <v>13</v>
      </c>
      <c r="K15" s="45">
        <f>K14*8</f>
        <v>0</v>
      </c>
      <c r="L15" s="48" t="s">
        <v>14</v>
      </c>
      <c r="M15" s="49" t="s">
        <v>13</v>
      </c>
      <c r="N15" s="50">
        <f t="shared" si="0"/>
        <v>6520</v>
      </c>
      <c r="O15" s="58" t="s">
        <v>14</v>
      </c>
    </row>
    <row r="16" spans="2:15" s="9" customFormat="1" ht="15" customHeight="1">
      <c r="B16" s="177" t="s">
        <v>12</v>
      </c>
      <c r="C16" s="14" t="s">
        <v>3</v>
      </c>
      <c r="D16" s="13"/>
      <c r="E16" s="11">
        <f>SUM(E8,E10,E12,E14)</f>
        <v>12388</v>
      </c>
      <c r="F16" s="39"/>
      <c r="G16" s="11"/>
      <c r="H16" s="11">
        <f>SUM(H8,H10,H12,H14)</f>
        <v>11533</v>
      </c>
      <c r="I16" s="39"/>
      <c r="J16" s="11"/>
      <c r="K16" s="28">
        <f>SUM(K8,K10,K12,K14)</f>
        <v>-9</v>
      </c>
      <c r="L16" s="39"/>
      <c r="M16" s="11"/>
      <c r="N16" s="11">
        <f t="shared" si="0"/>
        <v>11524</v>
      </c>
      <c r="O16" s="56"/>
    </row>
    <row r="17" spans="2:15" ht="15" customHeight="1">
      <c r="B17" s="178"/>
      <c r="C17" s="34" t="s">
        <v>5</v>
      </c>
      <c r="D17" s="52" t="s">
        <v>13</v>
      </c>
      <c r="E17" s="50">
        <f>SUM(E9,E11,E13,E15)</f>
        <v>47508</v>
      </c>
      <c r="F17" s="48" t="s">
        <v>14</v>
      </c>
      <c r="G17" s="49" t="s">
        <v>13</v>
      </c>
      <c r="H17" s="50">
        <f>SUM(H9,H11,H13,H15)</f>
        <v>44564</v>
      </c>
      <c r="I17" s="48" t="s">
        <v>14</v>
      </c>
      <c r="J17" s="49" t="s">
        <v>13</v>
      </c>
      <c r="K17" s="53">
        <f>SUM(K9,K11,K13,K15)</f>
        <v>-88</v>
      </c>
      <c r="L17" s="48" t="s">
        <v>14</v>
      </c>
      <c r="M17" s="49" t="s">
        <v>13</v>
      </c>
      <c r="N17" s="50">
        <f t="shared" si="0"/>
        <v>44476</v>
      </c>
      <c r="O17" s="59" t="s">
        <v>14</v>
      </c>
    </row>
    <row r="18" spans="2:15" ht="15" customHeight="1">
      <c r="B18" s="179" t="s">
        <v>17</v>
      </c>
      <c r="C18" s="124"/>
      <c r="D18" s="35"/>
      <c r="E18" s="10" t="s">
        <v>27</v>
      </c>
      <c r="F18" s="40"/>
      <c r="G18" s="36"/>
      <c r="H18" s="36" t="s">
        <v>28</v>
      </c>
      <c r="I18" s="41"/>
      <c r="J18" s="36"/>
      <c r="K18" s="36" t="s">
        <v>27</v>
      </c>
      <c r="L18" s="41"/>
      <c r="M18" s="36"/>
      <c r="N18" s="36" t="s">
        <v>30</v>
      </c>
      <c r="O18" s="60"/>
    </row>
    <row r="19" spans="2:15" ht="15" customHeight="1" thickBot="1">
      <c r="B19" s="173" t="s">
        <v>31</v>
      </c>
      <c r="C19" s="128"/>
      <c r="D19" s="61"/>
      <c r="E19" s="62" t="s">
        <v>27</v>
      </c>
      <c r="F19" s="63"/>
      <c r="G19" s="64"/>
      <c r="H19" s="64">
        <f>H17/E17*100</f>
        <v>93.80314894333586</v>
      </c>
      <c r="I19" s="65"/>
      <c r="J19" s="64"/>
      <c r="K19" s="66" t="s">
        <v>66</v>
      </c>
      <c r="L19" s="65"/>
      <c r="M19" s="64"/>
      <c r="N19" s="64">
        <f>N17/E17*100</f>
        <v>93.61791698240296</v>
      </c>
      <c r="O19" s="67"/>
    </row>
    <row r="20" ht="4.5" customHeight="1">
      <c r="D20" s="8"/>
    </row>
    <row r="21" ht="13.5">
      <c r="B21" s="4" t="s">
        <v>68</v>
      </c>
    </row>
    <row r="24" spans="2:15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3.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7" spans="2:14" ht="13.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2:14" ht="13.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</sheetData>
  <sheetProtection/>
  <mergeCells count="12">
    <mergeCell ref="B16:B17"/>
    <mergeCell ref="B18:C18"/>
    <mergeCell ref="B19:C19"/>
    <mergeCell ref="B24:O25"/>
    <mergeCell ref="B27:N28"/>
    <mergeCell ref="B1:O1"/>
    <mergeCell ref="B5:C7"/>
    <mergeCell ref="D5:F7"/>
    <mergeCell ref="G5:O6"/>
    <mergeCell ref="G7:I7"/>
    <mergeCell ref="J7:L7"/>
    <mergeCell ref="M7:O7"/>
  </mergeCells>
  <printOptions/>
  <pageMargins left="0.5" right="0.5" top="0.5" bottom="0.5" header="0.512" footer="0.512"/>
  <pageSetup horizontalDpi="600" verticalDpi="600" orientation="portrait" paperSize="9" r:id="rId1"/>
  <ignoredErrors>
    <ignoredError sqref="H19 N1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7" sqref="B27:N28"/>
    </sheetView>
  </sheetViews>
  <sheetFormatPr defaultColWidth="8.59765625" defaultRowHeight="15"/>
  <cols>
    <col min="1" max="1" width="1.59765625" style="5" customWidth="1"/>
    <col min="2" max="2" width="11.59765625" style="5" customWidth="1"/>
    <col min="3" max="3" width="6.59765625" style="5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5" customWidth="1"/>
  </cols>
  <sheetData>
    <row r="1" spans="1:15" ht="24">
      <c r="A1" s="5" t="s">
        <v>0</v>
      </c>
      <c r="B1" s="162" t="s">
        <v>26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ht="4.5" customHeight="1"/>
    <row r="3" ht="13.5" customHeight="1">
      <c r="O3" s="102" t="s">
        <v>75</v>
      </c>
    </row>
    <row r="4" spans="2:15" ht="4.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63" t="s">
        <v>16</v>
      </c>
      <c r="C5" s="164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65"/>
      <c r="C6" s="166"/>
      <c r="D6" s="139"/>
      <c r="E6" s="140"/>
      <c r="F6" s="141"/>
      <c r="G6" s="147"/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67"/>
      <c r="C7" s="168"/>
      <c r="D7" s="142"/>
      <c r="E7" s="143"/>
      <c r="F7" s="144"/>
      <c r="G7" s="149" t="s">
        <v>76</v>
      </c>
      <c r="H7" s="150"/>
      <c r="I7" s="151"/>
      <c r="J7" s="149" t="s">
        <v>77</v>
      </c>
      <c r="K7" s="150"/>
      <c r="L7" s="171"/>
      <c r="M7" s="150" t="s">
        <v>67</v>
      </c>
      <c r="N7" s="150"/>
      <c r="O7" s="172"/>
    </row>
    <row r="8" spans="2:15" ht="15" customHeight="1">
      <c r="B8" s="103" t="s">
        <v>2</v>
      </c>
      <c r="C8" s="104" t="s">
        <v>3</v>
      </c>
      <c r="D8" s="105"/>
      <c r="E8" s="31">
        <v>4414</v>
      </c>
      <c r="F8" s="37"/>
      <c r="G8" s="31"/>
      <c r="H8" s="31">
        <v>3961</v>
      </c>
      <c r="I8" s="37"/>
      <c r="J8" s="31"/>
      <c r="K8" s="31">
        <v>58</v>
      </c>
      <c r="L8" s="37"/>
      <c r="M8" s="31"/>
      <c r="N8" s="31">
        <f>H8+K8</f>
        <v>4019</v>
      </c>
      <c r="O8" s="106"/>
    </row>
    <row r="9" spans="2:15" ht="15" customHeight="1">
      <c r="B9" s="107" t="s">
        <v>4</v>
      </c>
      <c r="C9" s="108" t="s">
        <v>5</v>
      </c>
      <c r="D9" s="52" t="s">
        <v>13</v>
      </c>
      <c r="E9" s="45">
        <f>E8*2</f>
        <v>8828</v>
      </c>
      <c r="F9" s="46" t="s">
        <v>14</v>
      </c>
      <c r="G9" s="47" t="s">
        <v>13</v>
      </c>
      <c r="H9" s="45">
        <f>H8*2</f>
        <v>7922</v>
      </c>
      <c r="I9" s="46" t="s">
        <v>14</v>
      </c>
      <c r="J9" s="47" t="s">
        <v>13</v>
      </c>
      <c r="K9" s="45">
        <f>K8*2</f>
        <v>116</v>
      </c>
      <c r="L9" s="46" t="s">
        <v>14</v>
      </c>
      <c r="M9" s="47" t="s">
        <v>13</v>
      </c>
      <c r="N9" s="45">
        <f>H9+K9</f>
        <v>8038</v>
      </c>
      <c r="O9" s="59" t="s">
        <v>14</v>
      </c>
    </row>
    <row r="10" spans="2:15" ht="15" customHeight="1">
      <c r="B10" s="103" t="s">
        <v>6</v>
      </c>
      <c r="C10" s="104" t="s">
        <v>3</v>
      </c>
      <c r="D10" s="105"/>
      <c r="E10" s="31">
        <v>5440</v>
      </c>
      <c r="F10" s="38"/>
      <c r="G10" s="31"/>
      <c r="H10" s="31">
        <v>5188</v>
      </c>
      <c r="I10" s="38"/>
      <c r="J10" s="31"/>
      <c r="K10" s="32">
        <v>-34</v>
      </c>
      <c r="L10" s="38"/>
      <c r="M10" s="31"/>
      <c r="N10" s="31">
        <f aca="true" t="shared" si="0" ref="N10:N17">H10+K10</f>
        <v>5154</v>
      </c>
      <c r="O10" s="106"/>
    </row>
    <row r="11" spans="2:15" ht="15" customHeight="1">
      <c r="B11" s="107" t="s">
        <v>7</v>
      </c>
      <c r="C11" s="108" t="s">
        <v>5</v>
      </c>
      <c r="D11" s="52" t="s">
        <v>13</v>
      </c>
      <c r="E11" s="45">
        <f>E10*4</f>
        <v>21760</v>
      </c>
      <c r="F11" s="46" t="s">
        <v>14</v>
      </c>
      <c r="G11" s="47" t="s">
        <v>13</v>
      </c>
      <c r="H11" s="45">
        <f>H10*4</f>
        <v>20752</v>
      </c>
      <c r="I11" s="46" t="s">
        <v>14</v>
      </c>
      <c r="J11" s="47" t="s">
        <v>13</v>
      </c>
      <c r="K11" s="51">
        <f>K10*4</f>
        <v>-136</v>
      </c>
      <c r="L11" s="46" t="s">
        <v>14</v>
      </c>
      <c r="M11" s="47" t="s">
        <v>13</v>
      </c>
      <c r="N11" s="45">
        <f t="shared" si="0"/>
        <v>20616</v>
      </c>
      <c r="O11" s="59" t="s">
        <v>14</v>
      </c>
    </row>
    <row r="12" spans="2:15" ht="15" customHeight="1">
      <c r="B12" s="103" t="s">
        <v>8</v>
      </c>
      <c r="C12" s="104" t="s">
        <v>3</v>
      </c>
      <c r="D12" s="105"/>
      <c r="E12" s="31">
        <v>1676</v>
      </c>
      <c r="F12" s="38"/>
      <c r="G12" s="31"/>
      <c r="H12" s="31">
        <v>1609</v>
      </c>
      <c r="I12" s="38"/>
      <c r="J12" s="31"/>
      <c r="K12" s="32">
        <v>-21</v>
      </c>
      <c r="L12" s="109"/>
      <c r="M12" s="32"/>
      <c r="N12" s="31">
        <f t="shared" si="0"/>
        <v>1588</v>
      </c>
      <c r="O12" s="106"/>
    </row>
    <row r="13" spans="2:15" ht="15" customHeight="1">
      <c r="B13" s="107" t="s">
        <v>9</v>
      </c>
      <c r="C13" s="108" t="s">
        <v>5</v>
      </c>
      <c r="D13" s="52" t="s">
        <v>13</v>
      </c>
      <c r="E13" s="45">
        <f>E12*6</f>
        <v>10056</v>
      </c>
      <c r="F13" s="46" t="s">
        <v>14</v>
      </c>
      <c r="G13" s="47" t="s">
        <v>13</v>
      </c>
      <c r="H13" s="45">
        <f>H12*6</f>
        <v>9654</v>
      </c>
      <c r="I13" s="46" t="s">
        <v>14</v>
      </c>
      <c r="J13" s="47" t="s">
        <v>13</v>
      </c>
      <c r="K13" s="45">
        <f>K12*6</f>
        <v>-126</v>
      </c>
      <c r="L13" s="46" t="s">
        <v>14</v>
      </c>
      <c r="M13" s="47" t="s">
        <v>13</v>
      </c>
      <c r="N13" s="45">
        <f t="shared" si="0"/>
        <v>9528</v>
      </c>
      <c r="O13" s="59" t="s">
        <v>14</v>
      </c>
    </row>
    <row r="14" spans="2:15" ht="15" customHeight="1">
      <c r="B14" s="103" t="s">
        <v>10</v>
      </c>
      <c r="C14" s="104" t="s">
        <v>3</v>
      </c>
      <c r="D14" s="105"/>
      <c r="E14" s="31">
        <v>858</v>
      </c>
      <c r="F14" s="38"/>
      <c r="G14" s="31"/>
      <c r="H14" s="31">
        <v>819</v>
      </c>
      <c r="I14" s="38"/>
      <c r="J14" s="31"/>
      <c r="K14" s="33">
        <v>-6</v>
      </c>
      <c r="L14" s="38"/>
      <c r="M14" s="31"/>
      <c r="N14" s="31">
        <f t="shared" si="0"/>
        <v>813</v>
      </c>
      <c r="O14" s="106"/>
    </row>
    <row r="15" spans="2:15" ht="15" customHeight="1">
      <c r="B15" s="107" t="s">
        <v>11</v>
      </c>
      <c r="C15" s="108" t="s">
        <v>5</v>
      </c>
      <c r="D15" s="52" t="s">
        <v>13</v>
      </c>
      <c r="E15" s="45">
        <f>E14*8</f>
        <v>6864</v>
      </c>
      <c r="F15" s="46" t="s">
        <v>14</v>
      </c>
      <c r="G15" s="47" t="s">
        <v>13</v>
      </c>
      <c r="H15" s="45">
        <f>H14*8</f>
        <v>6552</v>
      </c>
      <c r="I15" s="46" t="s">
        <v>14</v>
      </c>
      <c r="J15" s="47" t="s">
        <v>13</v>
      </c>
      <c r="K15" s="45">
        <f>K14*8</f>
        <v>-48</v>
      </c>
      <c r="L15" s="46" t="s">
        <v>14</v>
      </c>
      <c r="M15" s="47" t="s">
        <v>13</v>
      </c>
      <c r="N15" s="45">
        <f t="shared" si="0"/>
        <v>6504</v>
      </c>
      <c r="O15" s="59" t="s">
        <v>14</v>
      </c>
    </row>
    <row r="16" spans="2:15" ht="15" customHeight="1">
      <c r="B16" s="155" t="s">
        <v>12</v>
      </c>
      <c r="C16" s="104" t="s">
        <v>3</v>
      </c>
      <c r="D16" s="105"/>
      <c r="E16" s="31">
        <f>SUM(E8,E10,E12,E14)</f>
        <v>12388</v>
      </c>
      <c r="F16" s="38"/>
      <c r="G16" s="31"/>
      <c r="H16" s="31">
        <f>SUM(H8,H10,H12,H14)</f>
        <v>11577</v>
      </c>
      <c r="I16" s="38"/>
      <c r="J16" s="31"/>
      <c r="K16" s="31">
        <f>SUM(K8,K10,K12,K14)</f>
        <v>-3</v>
      </c>
      <c r="L16" s="38"/>
      <c r="M16" s="31"/>
      <c r="N16" s="31">
        <f t="shared" si="0"/>
        <v>11574</v>
      </c>
      <c r="O16" s="106"/>
    </row>
    <row r="17" spans="2:15" ht="15" customHeight="1">
      <c r="B17" s="156"/>
      <c r="C17" s="108" t="s">
        <v>5</v>
      </c>
      <c r="D17" s="52" t="s">
        <v>13</v>
      </c>
      <c r="E17" s="45">
        <f>SUM(E9,E11,E13,E15)</f>
        <v>47508</v>
      </c>
      <c r="F17" s="46" t="s">
        <v>14</v>
      </c>
      <c r="G17" s="47" t="s">
        <v>13</v>
      </c>
      <c r="H17" s="45">
        <f>SUM(H9,H11,H13,H15)</f>
        <v>44880</v>
      </c>
      <c r="I17" s="46" t="s">
        <v>14</v>
      </c>
      <c r="J17" s="47" t="s">
        <v>13</v>
      </c>
      <c r="K17" s="45">
        <f>SUM(K9,K11,K13,K15)</f>
        <v>-194</v>
      </c>
      <c r="L17" s="46" t="s">
        <v>14</v>
      </c>
      <c r="M17" s="47" t="s">
        <v>13</v>
      </c>
      <c r="N17" s="45">
        <f t="shared" si="0"/>
        <v>44686</v>
      </c>
      <c r="O17" s="59" t="s">
        <v>14</v>
      </c>
    </row>
    <row r="18" spans="2:15" ht="15" customHeight="1">
      <c r="B18" s="157" t="s">
        <v>17</v>
      </c>
      <c r="C18" s="158"/>
      <c r="D18" s="35"/>
      <c r="E18" s="102" t="s">
        <v>27</v>
      </c>
      <c r="F18" s="110"/>
      <c r="G18" s="111"/>
      <c r="H18" s="111" t="s">
        <v>28</v>
      </c>
      <c r="I18" s="112"/>
      <c r="J18" s="111"/>
      <c r="K18" s="111" t="s">
        <v>27</v>
      </c>
      <c r="L18" s="112"/>
      <c r="M18" s="111"/>
      <c r="N18" s="111" t="s">
        <v>30</v>
      </c>
      <c r="O18" s="60"/>
    </row>
    <row r="19" spans="2:15" ht="15" customHeight="1" thickBot="1">
      <c r="B19" s="159" t="s">
        <v>31</v>
      </c>
      <c r="C19" s="160"/>
      <c r="D19" s="61"/>
      <c r="E19" s="113" t="s">
        <v>27</v>
      </c>
      <c r="F19" s="114"/>
      <c r="G19" s="115"/>
      <c r="H19" s="115">
        <f>H17/E17*100</f>
        <v>94.46830007577671</v>
      </c>
      <c r="I19" s="116"/>
      <c r="J19" s="115"/>
      <c r="K19" s="66" t="s">
        <v>66</v>
      </c>
      <c r="L19" s="116"/>
      <c r="M19" s="115"/>
      <c r="N19" s="115">
        <f>N17/E17*100</f>
        <v>94.05994779826555</v>
      </c>
      <c r="O19" s="67"/>
    </row>
    <row r="20" ht="4.5" customHeight="1">
      <c r="D20" s="8"/>
    </row>
    <row r="21" ht="13.5">
      <c r="B21" s="117" t="s">
        <v>68</v>
      </c>
    </row>
    <row r="24" spans="2:15" ht="13.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2:15" ht="13.5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7" spans="2:14" ht="13.5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2:14" ht="13.5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</sheetData>
  <sheetProtection/>
  <mergeCells count="12">
    <mergeCell ref="B19:C19"/>
    <mergeCell ref="B24:O25"/>
    <mergeCell ref="B27:N28"/>
    <mergeCell ref="B1:O1"/>
    <mergeCell ref="B5:C7"/>
    <mergeCell ref="D5:F7"/>
    <mergeCell ref="G5:O6"/>
    <mergeCell ref="G7:I7"/>
    <mergeCell ref="J7:L7"/>
    <mergeCell ref="M7:O7"/>
    <mergeCell ref="B16:B17"/>
    <mergeCell ref="B18:C18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0" sqref="H10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74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/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72</v>
      </c>
      <c r="H7" s="150"/>
      <c r="I7" s="151"/>
      <c r="J7" s="152" t="s">
        <v>73</v>
      </c>
      <c r="K7" s="153"/>
      <c r="L7" s="154"/>
      <c r="M7" s="149" t="s">
        <v>67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31">
        <v>4414</v>
      </c>
      <c r="F8" s="37"/>
      <c r="G8" s="31"/>
      <c r="H8" s="31">
        <v>3868</v>
      </c>
      <c r="I8" s="37"/>
      <c r="J8" s="31"/>
      <c r="K8" s="31">
        <v>93</v>
      </c>
      <c r="L8" s="42"/>
      <c r="M8" s="11"/>
      <c r="N8" s="11">
        <f>H8+K8</f>
        <v>3961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45">
        <f>E8*2</f>
        <v>8828</v>
      </c>
      <c r="F9" s="46" t="s">
        <v>14</v>
      </c>
      <c r="G9" s="47" t="s">
        <v>13</v>
      </c>
      <c r="H9" s="45">
        <f>H8*2</f>
        <v>7736</v>
      </c>
      <c r="I9" s="46" t="s">
        <v>14</v>
      </c>
      <c r="J9" s="47" t="s">
        <v>13</v>
      </c>
      <c r="K9" s="45">
        <f>K8*2</f>
        <v>186</v>
      </c>
      <c r="L9" s="48" t="s">
        <v>14</v>
      </c>
      <c r="M9" s="49" t="s">
        <v>13</v>
      </c>
      <c r="N9" s="50">
        <f>H9+K9</f>
        <v>7922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31">
        <v>5440</v>
      </c>
      <c r="F10" s="38"/>
      <c r="G10" s="31"/>
      <c r="H10" s="31">
        <v>5170</v>
      </c>
      <c r="I10" s="38"/>
      <c r="J10" s="31"/>
      <c r="K10" s="32">
        <v>18</v>
      </c>
      <c r="L10" s="39"/>
      <c r="M10" s="11"/>
      <c r="N10" s="11">
        <f aca="true" t="shared" si="0" ref="N10:N17">H10+K10</f>
        <v>5188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45">
        <f>E10*4</f>
        <v>21760</v>
      </c>
      <c r="F11" s="46" t="s">
        <v>14</v>
      </c>
      <c r="G11" s="47" t="s">
        <v>13</v>
      </c>
      <c r="H11" s="45">
        <f>H10*4</f>
        <v>20680</v>
      </c>
      <c r="I11" s="46" t="s">
        <v>14</v>
      </c>
      <c r="J11" s="47" t="s">
        <v>13</v>
      </c>
      <c r="K11" s="51">
        <f>K10*4</f>
        <v>72</v>
      </c>
      <c r="L11" s="48" t="s">
        <v>14</v>
      </c>
      <c r="M11" s="49" t="s">
        <v>13</v>
      </c>
      <c r="N11" s="50">
        <f t="shared" si="0"/>
        <v>20752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31">
        <v>1676</v>
      </c>
      <c r="F12" s="38"/>
      <c r="G12" s="31"/>
      <c r="H12" s="31">
        <v>1607</v>
      </c>
      <c r="I12" s="38"/>
      <c r="J12" s="31"/>
      <c r="K12" s="32">
        <v>2</v>
      </c>
      <c r="L12" s="43"/>
      <c r="M12" s="12"/>
      <c r="N12" s="11">
        <f t="shared" si="0"/>
        <v>1609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45">
        <f>E12*6</f>
        <v>10056</v>
      </c>
      <c r="F13" s="46" t="s">
        <v>14</v>
      </c>
      <c r="G13" s="47" t="s">
        <v>13</v>
      </c>
      <c r="H13" s="45">
        <f>H12*6</f>
        <v>9642</v>
      </c>
      <c r="I13" s="46" t="s">
        <v>14</v>
      </c>
      <c r="J13" s="47" t="s">
        <v>13</v>
      </c>
      <c r="K13" s="51">
        <v>12</v>
      </c>
      <c r="L13" s="48" t="s">
        <v>14</v>
      </c>
      <c r="M13" s="49" t="s">
        <v>13</v>
      </c>
      <c r="N13" s="50">
        <f t="shared" si="0"/>
        <v>9654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31">
        <v>858</v>
      </c>
      <c r="F14" s="38"/>
      <c r="G14" s="31"/>
      <c r="H14" s="31">
        <v>819</v>
      </c>
      <c r="I14" s="38"/>
      <c r="J14" s="31"/>
      <c r="K14" s="33">
        <v>0</v>
      </c>
      <c r="L14" s="39"/>
      <c r="M14" s="11"/>
      <c r="N14" s="11">
        <f t="shared" si="0"/>
        <v>819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45">
        <f>E14*8</f>
        <v>6864</v>
      </c>
      <c r="F15" s="46" t="s">
        <v>14</v>
      </c>
      <c r="G15" s="47" t="s">
        <v>13</v>
      </c>
      <c r="H15" s="45">
        <f>H14*8</f>
        <v>6552</v>
      </c>
      <c r="I15" s="46" t="s">
        <v>14</v>
      </c>
      <c r="J15" s="47" t="s">
        <v>13</v>
      </c>
      <c r="K15" s="75">
        <f>K14*8</f>
        <v>0</v>
      </c>
      <c r="L15" s="48" t="s">
        <v>14</v>
      </c>
      <c r="M15" s="49" t="s">
        <v>13</v>
      </c>
      <c r="N15" s="50">
        <f t="shared" si="0"/>
        <v>6552</v>
      </c>
      <c r="O15" s="58" t="s">
        <v>14</v>
      </c>
    </row>
    <row r="16" spans="2:15" s="9" customFormat="1" ht="15" customHeight="1">
      <c r="B16" s="177" t="s">
        <v>12</v>
      </c>
      <c r="C16" s="14" t="s">
        <v>3</v>
      </c>
      <c r="D16" s="13"/>
      <c r="E16" s="11">
        <f>SUM(E8,E10,E12,E14)</f>
        <v>12388</v>
      </c>
      <c r="F16" s="39"/>
      <c r="G16" s="11"/>
      <c r="H16" s="11">
        <f>SUM(H8,H10,H12,H14)</f>
        <v>11464</v>
      </c>
      <c r="I16" s="39"/>
      <c r="J16" s="11"/>
      <c r="K16" s="28">
        <f>SUM(K8,K10,K12,K14)</f>
        <v>113</v>
      </c>
      <c r="L16" s="39"/>
      <c r="M16" s="11"/>
      <c r="N16" s="11">
        <f t="shared" si="0"/>
        <v>11577</v>
      </c>
      <c r="O16" s="56"/>
    </row>
    <row r="17" spans="2:15" ht="15" customHeight="1">
      <c r="B17" s="178"/>
      <c r="C17" s="34" t="s">
        <v>5</v>
      </c>
      <c r="D17" s="52" t="s">
        <v>13</v>
      </c>
      <c r="E17" s="50">
        <f>SUM(E9,E11,E13,E15)</f>
        <v>47508</v>
      </c>
      <c r="F17" s="48" t="s">
        <v>14</v>
      </c>
      <c r="G17" s="49" t="s">
        <v>13</v>
      </c>
      <c r="H17" s="50">
        <f>SUM(H9,H11,H13,H15)</f>
        <v>44610</v>
      </c>
      <c r="I17" s="48" t="s">
        <v>14</v>
      </c>
      <c r="J17" s="49" t="s">
        <v>13</v>
      </c>
      <c r="K17" s="53">
        <f>SUM(K9,K11,K13,K15)</f>
        <v>270</v>
      </c>
      <c r="L17" s="48" t="s">
        <v>14</v>
      </c>
      <c r="M17" s="49" t="s">
        <v>13</v>
      </c>
      <c r="N17" s="50">
        <f t="shared" si="0"/>
        <v>44880</v>
      </c>
      <c r="O17" s="59" t="s">
        <v>14</v>
      </c>
    </row>
    <row r="18" spans="2:15" ht="15" customHeight="1">
      <c r="B18" s="179" t="s">
        <v>17</v>
      </c>
      <c r="C18" s="124"/>
      <c r="D18" s="35"/>
      <c r="E18" s="10" t="s">
        <v>27</v>
      </c>
      <c r="F18" s="40"/>
      <c r="G18" s="36"/>
      <c r="H18" s="36" t="s">
        <v>28</v>
      </c>
      <c r="I18" s="41"/>
      <c r="J18" s="36"/>
      <c r="K18" s="36" t="s">
        <v>27</v>
      </c>
      <c r="L18" s="41"/>
      <c r="M18" s="36"/>
      <c r="N18" s="36" t="s">
        <v>30</v>
      </c>
      <c r="O18" s="60"/>
    </row>
    <row r="19" spans="2:15" ht="15" customHeight="1" thickBot="1">
      <c r="B19" s="173" t="s">
        <v>31</v>
      </c>
      <c r="C19" s="128"/>
      <c r="D19" s="61"/>
      <c r="E19" s="62" t="s">
        <v>27</v>
      </c>
      <c r="F19" s="63"/>
      <c r="G19" s="64"/>
      <c r="H19" s="64">
        <f>H17/E17*100</f>
        <v>93.89997474109623</v>
      </c>
      <c r="I19" s="65"/>
      <c r="J19" s="64"/>
      <c r="K19" s="66" t="s">
        <v>66</v>
      </c>
      <c r="L19" s="65"/>
      <c r="M19" s="64"/>
      <c r="N19" s="64">
        <f>N17/E17*100</f>
        <v>94.46830007577671</v>
      </c>
      <c r="O19" s="67"/>
    </row>
    <row r="20" ht="4.5" customHeight="1">
      <c r="D20" s="8"/>
    </row>
    <row r="21" ht="13.5">
      <c r="B21" s="4" t="s">
        <v>68</v>
      </c>
    </row>
    <row r="24" spans="2:15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3.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7" spans="2:14" ht="13.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2:14" ht="13.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</sheetData>
  <sheetProtection/>
  <mergeCells count="12">
    <mergeCell ref="B16:B17"/>
    <mergeCell ref="B18:C18"/>
    <mergeCell ref="B19:C19"/>
    <mergeCell ref="B24:O25"/>
    <mergeCell ref="B27:N28"/>
    <mergeCell ref="B1:O1"/>
    <mergeCell ref="B5:C7"/>
    <mergeCell ref="D5:F7"/>
    <mergeCell ref="G7:I7"/>
    <mergeCell ref="J7:L7"/>
    <mergeCell ref="M7:O7"/>
    <mergeCell ref="G5:O6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3" sqref="H23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69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70</v>
      </c>
      <c r="H7" s="150"/>
      <c r="I7" s="151"/>
      <c r="J7" s="152" t="s">
        <v>71</v>
      </c>
      <c r="K7" s="153"/>
      <c r="L7" s="154"/>
      <c r="M7" s="149" t="s">
        <v>67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31">
        <v>4414</v>
      </c>
      <c r="F8" s="37"/>
      <c r="G8" s="31"/>
      <c r="H8" s="31">
        <v>3890</v>
      </c>
      <c r="I8" s="37"/>
      <c r="J8" s="31"/>
      <c r="K8" s="31">
        <v>69</v>
      </c>
      <c r="L8" s="42"/>
      <c r="M8" s="11"/>
      <c r="N8" s="11">
        <f>H8+K8</f>
        <v>3959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45">
        <f>E8*2</f>
        <v>8828</v>
      </c>
      <c r="F9" s="46" t="s">
        <v>14</v>
      </c>
      <c r="G9" s="47" t="s">
        <v>13</v>
      </c>
      <c r="H9" s="45">
        <f>H8*2</f>
        <v>7780</v>
      </c>
      <c r="I9" s="46" t="s">
        <v>14</v>
      </c>
      <c r="J9" s="47" t="s">
        <v>13</v>
      </c>
      <c r="K9" s="45">
        <f>K8*2</f>
        <v>138</v>
      </c>
      <c r="L9" s="48" t="s">
        <v>14</v>
      </c>
      <c r="M9" s="49" t="s">
        <v>13</v>
      </c>
      <c r="N9" s="50">
        <f>H9+K9</f>
        <v>7918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31">
        <v>5440</v>
      </c>
      <c r="F10" s="38"/>
      <c r="G10" s="31"/>
      <c r="H10" s="31">
        <v>5452</v>
      </c>
      <c r="I10" s="38"/>
      <c r="J10" s="31"/>
      <c r="K10" s="32">
        <v>-17</v>
      </c>
      <c r="L10" s="39"/>
      <c r="M10" s="11"/>
      <c r="N10" s="11">
        <f aca="true" t="shared" si="0" ref="N10:N17">H10+K10</f>
        <v>5435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45">
        <f>E10*4</f>
        <v>21760</v>
      </c>
      <c r="F11" s="46" t="s">
        <v>14</v>
      </c>
      <c r="G11" s="47" t="s">
        <v>13</v>
      </c>
      <c r="H11" s="45">
        <f>H10*4</f>
        <v>21808</v>
      </c>
      <c r="I11" s="46" t="s">
        <v>14</v>
      </c>
      <c r="J11" s="47" t="s">
        <v>13</v>
      </c>
      <c r="K11" s="51">
        <f>K10*4</f>
        <v>-68</v>
      </c>
      <c r="L11" s="48" t="s">
        <v>14</v>
      </c>
      <c r="M11" s="49" t="s">
        <v>13</v>
      </c>
      <c r="N11" s="50">
        <f t="shared" si="0"/>
        <v>21740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31">
        <v>1676</v>
      </c>
      <c r="F12" s="38"/>
      <c r="G12" s="31"/>
      <c r="H12" s="31">
        <v>1683</v>
      </c>
      <c r="I12" s="38"/>
      <c r="J12" s="31"/>
      <c r="K12" s="32">
        <v>0</v>
      </c>
      <c r="L12" s="43"/>
      <c r="M12" s="12"/>
      <c r="N12" s="11">
        <f t="shared" si="0"/>
        <v>1683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45">
        <f>E12*6</f>
        <v>10056</v>
      </c>
      <c r="F13" s="46" t="s">
        <v>14</v>
      </c>
      <c r="G13" s="47" t="s">
        <v>13</v>
      </c>
      <c r="H13" s="45">
        <f>H12*6</f>
        <v>10098</v>
      </c>
      <c r="I13" s="46" t="s">
        <v>14</v>
      </c>
      <c r="J13" s="47" t="s">
        <v>13</v>
      </c>
      <c r="K13" s="51">
        <v>0</v>
      </c>
      <c r="L13" s="48" t="s">
        <v>14</v>
      </c>
      <c r="M13" s="49" t="s">
        <v>13</v>
      </c>
      <c r="N13" s="50">
        <f t="shared" si="0"/>
        <v>10098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31">
        <v>858</v>
      </c>
      <c r="F14" s="38"/>
      <c r="G14" s="31"/>
      <c r="H14" s="31">
        <v>857</v>
      </c>
      <c r="I14" s="38"/>
      <c r="J14" s="31"/>
      <c r="K14" s="33">
        <v>-1</v>
      </c>
      <c r="L14" s="39"/>
      <c r="M14" s="11"/>
      <c r="N14" s="11">
        <f t="shared" si="0"/>
        <v>856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45">
        <f>E14*8</f>
        <v>6864</v>
      </c>
      <c r="F15" s="46" t="s">
        <v>14</v>
      </c>
      <c r="G15" s="47" t="s">
        <v>13</v>
      </c>
      <c r="H15" s="45">
        <f>H14*8</f>
        <v>6856</v>
      </c>
      <c r="I15" s="46" t="s">
        <v>14</v>
      </c>
      <c r="J15" s="47" t="s">
        <v>13</v>
      </c>
      <c r="K15" s="75">
        <f>K14*8</f>
        <v>-8</v>
      </c>
      <c r="L15" s="48" t="s">
        <v>14</v>
      </c>
      <c r="M15" s="49" t="s">
        <v>13</v>
      </c>
      <c r="N15" s="50">
        <f t="shared" si="0"/>
        <v>6848</v>
      </c>
      <c r="O15" s="58" t="s">
        <v>14</v>
      </c>
    </row>
    <row r="16" spans="2:15" s="9" customFormat="1" ht="15" customHeight="1">
      <c r="B16" s="177" t="s">
        <v>12</v>
      </c>
      <c r="C16" s="14" t="s">
        <v>3</v>
      </c>
      <c r="D16" s="13"/>
      <c r="E16" s="11">
        <f>SUM(E8,E10,E12,E14)</f>
        <v>12388</v>
      </c>
      <c r="F16" s="39"/>
      <c r="G16" s="11"/>
      <c r="H16" s="11">
        <f>SUM(H8,H10,H12,H14)</f>
        <v>11882</v>
      </c>
      <c r="I16" s="39"/>
      <c r="J16" s="11"/>
      <c r="K16" s="28">
        <f>SUM(K8,K10,K12,K14)</f>
        <v>51</v>
      </c>
      <c r="L16" s="39"/>
      <c r="M16" s="11"/>
      <c r="N16" s="11">
        <f t="shared" si="0"/>
        <v>11933</v>
      </c>
      <c r="O16" s="56"/>
    </row>
    <row r="17" spans="2:15" ht="15" customHeight="1">
      <c r="B17" s="178"/>
      <c r="C17" s="34" t="s">
        <v>5</v>
      </c>
      <c r="D17" s="52" t="s">
        <v>13</v>
      </c>
      <c r="E17" s="50">
        <f>SUM(E9,E11,E13,E15)</f>
        <v>47508</v>
      </c>
      <c r="F17" s="48" t="s">
        <v>14</v>
      </c>
      <c r="G17" s="49" t="s">
        <v>13</v>
      </c>
      <c r="H17" s="50">
        <f>SUM(H9,H11,H13,H15)</f>
        <v>46542</v>
      </c>
      <c r="I17" s="48" t="s">
        <v>14</v>
      </c>
      <c r="J17" s="49" t="s">
        <v>13</v>
      </c>
      <c r="K17" s="53">
        <f>SUM(K9,K11,K13,K15)</f>
        <v>62</v>
      </c>
      <c r="L17" s="48" t="s">
        <v>14</v>
      </c>
      <c r="M17" s="49" t="s">
        <v>13</v>
      </c>
      <c r="N17" s="50">
        <f t="shared" si="0"/>
        <v>46604</v>
      </c>
      <c r="O17" s="59" t="s">
        <v>14</v>
      </c>
    </row>
    <row r="18" spans="2:15" ht="15" customHeight="1">
      <c r="B18" s="179" t="s">
        <v>17</v>
      </c>
      <c r="C18" s="124"/>
      <c r="D18" s="35"/>
      <c r="E18" s="10" t="s">
        <v>27</v>
      </c>
      <c r="F18" s="40"/>
      <c r="G18" s="36"/>
      <c r="H18" s="36" t="s">
        <v>28</v>
      </c>
      <c r="I18" s="41"/>
      <c r="J18" s="36"/>
      <c r="K18" s="36" t="s">
        <v>27</v>
      </c>
      <c r="L18" s="41"/>
      <c r="M18" s="36"/>
      <c r="N18" s="36" t="s">
        <v>30</v>
      </c>
      <c r="O18" s="60"/>
    </row>
    <row r="19" spans="2:15" ht="15" customHeight="1" thickBot="1">
      <c r="B19" s="173" t="s">
        <v>31</v>
      </c>
      <c r="C19" s="128"/>
      <c r="D19" s="61"/>
      <c r="E19" s="62" t="s">
        <v>27</v>
      </c>
      <c r="F19" s="63"/>
      <c r="G19" s="64"/>
      <c r="H19" s="64">
        <f>H17/E17*100</f>
        <v>97.96665824703209</v>
      </c>
      <c r="I19" s="65"/>
      <c r="J19" s="64"/>
      <c r="K19" s="66" t="s">
        <v>66</v>
      </c>
      <c r="L19" s="65"/>
      <c r="M19" s="64"/>
      <c r="N19" s="64">
        <f>N17/E17*100</f>
        <v>98.0971625831439</v>
      </c>
      <c r="O19" s="67"/>
    </row>
    <row r="20" ht="4.5" customHeight="1">
      <c r="D20" s="8"/>
    </row>
    <row r="21" ht="13.5">
      <c r="B21" s="4" t="s">
        <v>68</v>
      </c>
    </row>
    <row r="24" spans="2:15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3.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7" spans="2:14" ht="13.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2:14" ht="13.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</sheetData>
  <sheetProtection/>
  <mergeCells count="13">
    <mergeCell ref="G7:I7"/>
    <mergeCell ref="J7:L7"/>
    <mergeCell ref="M7:O7"/>
    <mergeCell ref="B16:B17"/>
    <mergeCell ref="B18:C18"/>
    <mergeCell ref="B19:C19"/>
    <mergeCell ref="B24:O25"/>
    <mergeCell ref="B27:N28"/>
    <mergeCell ref="B1:O1"/>
    <mergeCell ref="B5:C7"/>
    <mergeCell ref="D5:F7"/>
    <mergeCell ref="G5:O5"/>
    <mergeCell ref="G6:O6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8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64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62</v>
      </c>
      <c r="H7" s="150"/>
      <c r="I7" s="151"/>
      <c r="J7" s="152" t="s">
        <v>63</v>
      </c>
      <c r="K7" s="153"/>
      <c r="L7" s="154"/>
      <c r="M7" s="149" t="s">
        <v>67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11">
        <f>3636+778</f>
        <v>4414</v>
      </c>
      <c r="F8" s="42"/>
      <c r="G8" s="11"/>
      <c r="H8" s="11">
        <v>3890</v>
      </c>
      <c r="I8" s="42"/>
      <c r="J8" s="11"/>
      <c r="K8" s="31">
        <v>37</v>
      </c>
      <c r="L8" s="42"/>
      <c r="M8" s="11"/>
      <c r="N8" s="11">
        <f aca="true" t="shared" si="0" ref="N8:N17">H8+K8</f>
        <v>3927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50">
        <f>E8*2</f>
        <v>8828</v>
      </c>
      <c r="F9" s="48" t="s">
        <v>14</v>
      </c>
      <c r="G9" s="49" t="s">
        <v>13</v>
      </c>
      <c r="H9" s="50">
        <v>7780</v>
      </c>
      <c r="I9" s="48" t="s">
        <v>14</v>
      </c>
      <c r="J9" s="49" t="s">
        <v>13</v>
      </c>
      <c r="K9" s="45">
        <f>K8*2</f>
        <v>74</v>
      </c>
      <c r="L9" s="48" t="s">
        <v>14</v>
      </c>
      <c r="M9" s="49" t="s">
        <v>13</v>
      </c>
      <c r="N9" s="50">
        <f t="shared" si="0"/>
        <v>7854</v>
      </c>
      <c r="O9" s="6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11">
        <v>5440</v>
      </c>
      <c r="F10" s="39"/>
      <c r="G10" s="11"/>
      <c r="H10" s="11">
        <v>5452</v>
      </c>
      <c r="I10" s="39"/>
      <c r="J10" s="11"/>
      <c r="K10" s="32">
        <v>-95</v>
      </c>
      <c r="L10" s="39"/>
      <c r="M10" s="11"/>
      <c r="N10" s="11">
        <f t="shared" si="0"/>
        <v>5357</v>
      </c>
      <c r="O10" s="7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50">
        <v>21760</v>
      </c>
      <c r="F11" s="48" t="s">
        <v>14</v>
      </c>
      <c r="G11" s="49" t="s">
        <v>13</v>
      </c>
      <c r="H11" s="50">
        <v>21808</v>
      </c>
      <c r="I11" s="48" t="s">
        <v>14</v>
      </c>
      <c r="J11" s="49" t="s">
        <v>13</v>
      </c>
      <c r="K11" s="51">
        <f>K10*4</f>
        <v>-380</v>
      </c>
      <c r="L11" s="48" t="s">
        <v>14</v>
      </c>
      <c r="M11" s="49" t="s">
        <v>13</v>
      </c>
      <c r="N11" s="50">
        <f t="shared" si="0"/>
        <v>21428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11">
        <v>1676</v>
      </c>
      <c r="F12" s="39"/>
      <c r="G12" s="11"/>
      <c r="H12" s="11">
        <v>1683</v>
      </c>
      <c r="I12" s="39"/>
      <c r="J12" s="11"/>
      <c r="K12" s="32">
        <v>-18</v>
      </c>
      <c r="L12" s="43"/>
      <c r="M12" s="12"/>
      <c r="N12" s="11">
        <f t="shared" si="0"/>
        <v>1665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50">
        <v>10056</v>
      </c>
      <c r="F13" s="48" t="s">
        <v>14</v>
      </c>
      <c r="G13" s="49" t="s">
        <v>13</v>
      </c>
      <c r="H13" s="50">
        <v>10098</v>
      </c>
      <c r="I13" s="48" t="s">
        <v>14</v>
      </c>
      <c r="J13" s="49" t="s">
        <v>13</v>
      </c>
      <c r="K13" s="51">
        <f>K12*6</f>
        <v>-108</v>
      </c>
      <c r="L13" s="48" t="s">
        <v>14</v>
      </c>
      <c r="M13" s="49" t="s">
        <v>13</v>
      </c>
      <c r="N13" s="50">
        <f t="shared" si="0"/>
        <v>9990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11">
        <v>858</v>
      </c>
      <c r="F14" s="39"/>
      <c r="G14" s="11"/>
      <c r="H14" s="11">
        <v>857</v>
      </c>
      <c r="I14" s="39"/>
      <c r="J14" s="11"/>
      <c r="K14" s="33">
        <v>-12</v>
      </c>
      <c r="L14" s="39"/>
      <c r="M14" s="11"/>
      <c r="N14" s="11">
        <f t="shared" si="0"/>
        <v>845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50">
        <v>6864</v>
      </c>
      <c r="F15" s="48" t="s">
        <v>14</v>
      </c>
      <c r="G15" s="49" t="s">
        <v>13</v>
      </c>
      <c r="H15" s="50">
        <v>6856</v>
      </c>
      <c r="I15" s="48" t="s">
        <v>14</v>
      </c>
      <c r="J15" s="49" t="s">
        <v>13</v>
      </c>
      <c r="K15" s="75">
        <f>K14*8</f>
        <v>-96</v>
      </c>
      <c r="L15" s="48" t="s">
        <v>14</v>
      </c>
      <c r="M15" s="49" t="s">
        <v>13</v>
      </c>
      <c r="N15" s="50">
        <f t="shared" si="0"/>
        <v>6760</v>
      </c>
      <c r="O15" s="58" t="s">
        <v>14</v>
      </c>
    </row>
    <row r="16" spans="2:15" s="9" customFormat="1" ht="15" customHeight="1">
      <c r="B16" s="177" t="s">
        <v>12</v>
      </c>
      <c r="C16" s="14" t="s">
        <v>3</v>
      </c>
      <c r="D16" s="13"/>
      <c r="E16" s="11">
        <f>SUM(E8,E10,E12,E14)</f>
        <v>12388</v>
      </c>
      <c r="F16" s="39"/>
      <c r="G16" s="11"/>
      <c r="H16" s="11">
        <f>SUM(H8,H10,H12,H14)</f>
        <v>11882</v>
      </c>
      <c r="I16" s="39"/>
      <c r="J16" s="11"/>
      <c r="K16" s="28">
        <f>SUM(K8,K10,K12,K14)</f>
        <v>-88</v>
      </c>
      <c r="L16" s="39"/>
      <c r="M16" s="11"/>
      <c r="N16" s="11">
        <f t="shared" si="0"/>
        <v>11794</v>
      </c>
      <c r="O16" s="56"/>
    </row>
    <row r="17" spans="2:15" ht="15" customHeight="1">
      <c r="B17" s="178"/>
      <c r="C17" s="34" t="s">
        <v>5</v>
      </c>
      <c r="D17" s="52" t="s">
        <v>13</v>
      </c>
      <c r="E17" s="50">
        <f>SUM(E9,E11,E13,E15)</f>
        <v>47508</v>
      </c>
      <c r="F17" s="48" t="s">
        <v>14</v>
      </c>
      <c r="G17" s="49" t="s">
        <v>13</v>
      </c>
      <c r="H17" s="50">
        <f>SUM(H9,H11,H13,H15)</f>
        <v>46542</v>
      </c>
      <c r="I17" s="48" t="s">
        <v>14</v>
      </c>
      <c r="J17" s="49" t="s">
        <v>13</v>
      </c>
      <c r="K17" s="53">
        <f>SUM(K9,K11,K13,K15)</f>
        <v>-510</v>
      </c>
      <c r="L17" s="48" t="s">
        <v>14</v>
      </c>
      <c r="M17" s="49" t="s">
        <v>13</v>
      </c>
      <c r="N17" s="50">
        <f t="shared" si="0"/>
        <v>46032</v>
      </c>
      <c r="O17" s="59" t="s">
        <v>14</v>
      </c>
    </row>
    <row r="18" spans="2:15" ht="15" customHeight="1">
      <c r="B18" s="179" t="s">
        <v>17</v>
      </c>
      <c r="C18" s="124"/>
      <c r="D18" s="35"/>
      <c r="E18" s="10" t="s">
        <v>65</v>
      </c>
      <c r="F18" s="40"/>
      <c r="G18" s="36"/>
      <c r="H18" s="36" t="s">
        <v>28</v>
      </c>
      <c r="I18" s="41"/>
      <c r="J18" s="36"/>
      <c r="K18" s="36" t="s">
        <v>27</v>
      </c>
      <c r="L18" s="41"/>
      <c r="M18" s="36"/>
      <c r="N18" s="36" t="s">
        <v>30</v>
      </c>
      <c r="O18" s="60"/>
    </row>
    <row r="19" spans="2:15" ht="15" customHeight="1" thickBot="1">
      <c r="B19" s="173" t="s">
        <v>31</v>
      </c>
      <c r="C19" s="128"/>
      <c r="D19" s="61"/>
      <c r="E19" s="62" t="s">
        <v>27</v>
      </c>
      <c r="F19" s="63"/>
      <c r="G19" s="64"/>
      <c r="H19" s="64">
        <f>H17/E17*100</f>
        <v>97.96665824703209</v>
      </c>
      <c r="I19" s="65"/>
      <c r="J19" s="64"/>
      <c r="K19" s="66" t="s">
        <v>66</v>
      </c>
      <c r="L19" s="65"/>
      <c r="M19" s="64"/>
      <c r="N19" s="64">
        <f>N17/E17*100</f>
        <v>96.89315483708008</v>
      </c>
      <c r="O19" s="67"/>
    </row>
    <row r="20" ht="4.5" customHeight="1">
      <c r="D20" s="8"/>
    </row>
    <row r="21" ht="13.5">
      <c r="B21" s="4" t="s">
        <v>41</v>
      </c>
    </row>
    <row r="24" spans="2:15" ht="13.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2:15" ht="13.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7" spans="2:14" ht="13.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2:14" ht="13.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</sheetData>
  <sheetProtection/>
  <mergeCells count="13">
    <mergeCell ref="B1:O1"/>
    <mergeCell ref="B5:C7"/>
    <mergeCell ref="D5:F7"/>
    <mergeCell ref="G5:O5"/>
    <mergeCell ref="G6:O6"/>
    <mergeCell ref="B24:O25"/>
    <mergeCell ref="G7:I7"/>
    <mergeCell ref="J7:L7"/>
    <mergeCell ref="M7:O7"/>
    <mergeCell ref="B16:B17"/>
    <mergeCell ref="B18:C18"/>
    <mergeCell ref="B19:C19"/>
    <mergeCell ref="B27:N28"/>
  </mergeCells>
  <printOptions/>
  <pageMargins left="0.5" right="0.5" top="0.5" bottom="0.5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O21"/>
  <sheetViews>
    <sheetView showGridLines="0" defaultGridColor="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8.59765625" defaultRowHeight="15"/>
  <cols>
    <col min="1" max="1" width="1.59765625" style="1" customWidth="1"/>
    <col min="2" max="2" width="11.59765625" style="1" customWidth="1"/>
    <col min="3" max="3" width="6.59765625" style="1" customWidth="1"/>
    <col min="4" max="4" width="2.09765625" style="5" bestFit="1" customWidth="1"/>
    <col min="5" max="5" width="10.59765625" style="5" customWidth="1"/>
    <col min="6" max="7" width="2.09765625" style="5" bestFit="1" customWidth="1"/>
    <col min="8" max="8" width="10.59765625" style="5" customWidth="1"/>
    <col min="9" max="10" width="2.09765625" style="5" bestFit="1" customWidth="1"/>
    <col min="11" max="11" width="10.59765625" style="5" customWidth="1"/>
    <col min="12" max="13" width="2.09765625" style="5" bestFit="1" customWidth="1"/>
    <col min="14" max="14" width="10.59765625" style="5" customWidth="1"/>
    <col min="15" max="15" width="2.09765625" style="5" bestFit="1" customWidth="1"/>
    <col min="16" max="16384" width="8.59765625" style="1" customWidth="1"/>
  </cols>
  <sheetData>
    <row r="1" spans="1:15" ht="24">
      <c r="A1" s="1" t="s">
        <v>0</v>
      </c>
      <c r="B1" s="130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ht="4.5" customHeight="1"/>
    <row r="3" spans="8:15" ht="13.5" customHeight="1">
      <c r="H3" s="9"/>
      <c r="I3" s="9"/>
      <c r="J3" s="9"/>
      <c r="K3" s="9"/>
      <c r="L3" s="9"/>
      <c r="M3" s="9"/>
      <c r="N3" s="9"/>
      <c r="O3" s="10" t="s">
        <v>59</v>
      </c>
    </row>
    <row r="4" spans="2:15" ht="4.5" customHeight="1" thickBot="1">
      <c r="B4" s="54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3.5" customHeight="1">
      <c r="B5" s="174" t="s">
        <v>16</v>
      </c>
      <c r="C5" s="132"/>
      <c r="D5" s="136" t="s">
        <v>15</v>
      </c>
      <c r="E5" s="137"/>
      <c r="F5" s="138"/>
      <c r="G5" s="145" t="s">
        <v>19</v>
      </c>
      <c r="H5" s="146"/>
      <c r="I5" s="146"/>
      <c r="J5" s="146"/>
      <c r="K5" s="146"/>
      <c r="L5" s="146"/>
      <c r="M5" s="146"/>
      <c r="N5" s="146"/>
      <c r="O5" s="169"/>
    </row>
    <row r="6" spans="2:15" ht="13.5" customHeight="1">
      <c r="B6" s="175"/>
      <c r="C6" s="134"/>
      <c r="D6" s="139"/>
      <c r="E6" s="140"/>
      <c r="F6" s="141"/>
      <c r="G6" s="147" t="s">
        <v>1</v>
      </c>
      <c r="H6" s="148"/>
      <c r="I6" s="148"/>
      <c r="J6" s="148"/>
      <c r="K6" s="148"/>
      <c r="L6" s="148"/>
      <c r="M6" s="148"/>
      <c r="N6" s="148"/>
      <c r="O6" s="170"/>
    </row>
    <row r="7" spans="2:15" ht="27" customHeight="1">
      <c r="B7" s="176"/>
      <c r="C7" s="125"/>
      <c r="D7" s="142"/>
      <c r="E7" s="143"/>
      <c r="F7" s="144"/>
      <c r="G7" s="149" t="s">
        <v>60</v>
      </c>
      <c r="H7" s="150"/>
      <c r="I7" s="151"/>
      <c r="J7" s="152" t="s">
        <v>61</v>
      </c>
      <c r="K7" s="153"/>
      <c r="L7" s="154"/>
      <c r="M7" s="149" t="s">
        <v>20</v>
      </c>
      <c r="N7" s="150"/>
      <c r="O7" s="172"/>
    </row>
    <row r="8" spans="2:15" s="9" customFormat="1" ht="15" customHeight="1">
      <c r="B8" s="55" t="s">
        <v>2</v>
      </c>
      <c r="C8" s="14" t="s">
        <v>3</v>
      </c>
      <c r="D8" s="13"/>
      <c r="E8" s="11">
        <v>3636</v>
      </c>
      <c r="F8" s="42"/>
      <c r="G8" s="11"/>
      <c r="H8" s="11">
        <v>3792</v>
      </c>
      <c r="I8" s="42"/>
      <c r="J8" s="11"/>
      <c r="K8" s="31">
        <v>98</v>
      </c>
      <c r="L8" s="42"/>
      <c r="M8" s="11"/>
      <c r="N8" s="11">
        <f aca="true" t="shared" si="0" ref="N8:N17">H8+K8</f>
        <v>3890</v>
      </c>
      <c r="O8" s="56"/>
    </row>
    <row r="9" spans="2:15" s="9" customFormat="1" ht="15" customHeight="1">
      <c r="B9" s="57" t="s">
        <v>4</v>
      </c>
      <c r="C9" s="15" t="s">
        <v>5</v>
      </c>
      <c r="D9" s="44" t="s">
        <v>13</v>
      </c>
      <c r="E9" s="50">
        <v>7272</v>
      </c>
      <c r="F9" s="48" t="s">
        <v>14</v>
      </c>
      <c r="G9" s="49" t="s">
        <v>13</v>
      </c>
      <c r="H9" s="50">
        <v>7584</v>
      </c>
      <c r="I9" s="48" t="s">
        <v>14</v>
      </c>
      <c r="J9" s="49" t="s">
        <v>13</v>
      </c>
      <c r="K9" s="45">
        <f>K8*2</f>
        <v>196</v>
      </c>
      <c r="L9" s="48" t="s">
        <v>14</v>
      </c>
      <c r="M9" s="49" t="s">
        <v>13</v>
      </c>
      <c r="N9" s="50">
        <f t="shared" si="0"/>
        <v>7780</v>
      </c>
      <c r="O9" s="58" t="s">
        <v>14</v>
      </c>
    </row>
    <row r="10" spans="2:15" s="9" customFormat="1" ht="15" customHeight="1">
      <c r="B10" s="55" t="s">
        <v>6</v>
      </c>
      <c r="C10" s="14" t="s">
        <v>3</v>
      </c>
      <c r="D10" s="13"/>
      <c r="E10" s="11">
        <v>5440</v>
      </c>
      <c r="F10" s="39"/>
      <c r="G10" s="11"/>
      <c r="H10" s="11">
        <v>5456</v>
      </c>
      <c r="I10" s="39"/>
      <c r="J10" s="11"/>
      <c r="K10" s="32">
        <v>-4</v>
      </c>
      <c r="L10" s="39"/>
      <c r="M10" s="11"/>
      <c r="N10" s="11">
        <f t="shared" si="0"/>
        <v>5452</v>
      </c>
      <c r="O10" s="56"/>
    </row>
    <row r="11" spans="2:15" s="9" customFormat="1" ht="15" customHeight="1">
      <c r="B11" s="57" t="s">
        <v>7</v>
      </c>
      <c r="C11" s="15" t="s">
        <v>5</v>
      </c>
      <c r="D11" s="44" t="s">
        <v>13</v>
      </c>
      <c r="E11" s="50">
        <v>21760</v>
      </c>
      <c r="F11" s="48" t="s">
        <v>14</v>
      </c>
      <c r="G11" s="49" t="s">
        <v>13</v>
      </c>
      <c r="H11" s="50">
        <v>21824</v>
      </c>
      <c r="I11" s="48" t="s">
        <v>14</v>
      </c>
      <c r="J11" s="49" t="s">
        <v>13</v>
      </c>
      <c r="K11" s="51">
        <f>K10*4</f>
        <v>-16</v>
      </c>
      <c r="L11" s="48" t="s">
        <v>14</v>
      </c>
      <c r="M11" s="49" t="s">
        <v>13</v>
      </c>
      <c r="N11" s="50">
        <f t="shared" si="0"/>
        <v>21808</v>
      </c>
      <c r="O11" s="58" t="s">
        <v>14</v>
      </c>
    </row>
    <row r="12" spans="2:15" s="9" customFormat="1" ht="15" customHeight="1">
      <c r="B12" s="55" t="s">
        <v>8</v>
      </c>
      <c r="C12" s="14" t="s">
        <v>3</v>
      </c>
      <c r="D12" s="13"/>
      <c r="E12" s="11">
        <v>1676</v>
      </c>
      <c r="F12" s="39"/>
      <c r="G12" s="11"/>
      <c r="H12" s="11">
        <v>1683</v>
      </c>
      <c r="I12" s="39"/>
      <c r="J12" s="11"/>
      <c r="K12" s="32">
        <v>0</v>
      </c>
      <c r="L12" s="43"/>
      <c r="M12" s="12"/>
      <c r="N12" s="11">
        <f t="shared" si="0"/>
        <v>1683</v>
      </c>
      <c r="O12" s="56"/>
    </row>
    <row r="13" spans="2:15" s="9" customFormat="1" ht="15" customHeight="1">
      <c r="B13" s="57" t="s">
        <v>9</v>
      </c>
      <c r="C13" s="15" t="s">
        <v>5</v>
      </c>
      <c r="D13" s="44" t="s">
        <v>13</v>
      </c>
      <c r="E13" s="50">
        <v>10056</v>
      </c>
      <c r="F13" s="48" t="s">
        <v>14</v>
      </c>
      <c r="G13" s="49" t="s">
        <v>13</v>
      </c>
      <c r="H13" s="50">
        <v>10098</v>
      </c>
      <c r="I13" s="48" t="s">
        <v>14</v>
      </c>
      <c r="J13" s="49" t="s">
        <v>13</v>
      </c>
      <c r="K13" s="51">
        <f>K12*6</f>
        <v>0</v>
      </c>
      <c r="L13" s="48" t="s">
        <v>14</v>
      </c>
      <c r="M13" s="49" t="s">
        <v>13</v>
      </c>
      <c r="N13" s="50">
        <f t="shared" si="0"/>
        <v>10098</v>
      </c>
      <c r="O13" s="58" t="s">
        <v>14</v>
      </c>
    </row>
    <row r="14" spans="2:15" s="9" customFormat="1" ht="15" customHeight="1">
      <c r="B14" s="55" t="s">
        <v>10</v>
      </c>
      <c r="C14" s="14" t="s">
        <v>3</v>
      </c>
      <c r="D14" s="13"/>
      <c r="E14" s="11">
        <v>858</v>
      </c>
      <c r="F14" s="39"/>
      <c r="G14" s="11"/>
      <c r="H14" s="11">
        <v>861</v>
      </c>
      <c r="I14" s="39"/>
      <c r="J14" s="11"/>
      <c r="K14" s="33">
        <v>-4</v>
      </c>
      <c r="L14" s="39"/>
      <c r="M14" s="11"/>
      <c r="N14" s="11">
        <f t="shared" si="0"/>
        <v>857</v>
      </c>
      <c r="O14" s="56"/>
    </row>
    <row r="15" spans="2:15" s="9" customFormat="1" ht="15" customHeight="1">
      <c r="B15" s="57" t="s">
        <v>11</v>
      </c>
      <c r="C15" s="15" t="s">
        <v>5</v>
      </c>
      <c r="D15" s="44" t="s">
        <v>13</v>
      </c>
      <c r="E15" s="50">
        <v>6864</v>
      </c>
      <c r="F15" s="48" t="s">
        <v>14</v>
      </c>
      <c r="G15" s="49" t="s">
        <v>13</v>
      </c>
      <c r="H15" s="50">
        <v>6888</v>
      </c>
      <c r="I15" s="48" t="s">
        <v>14</v>
      </c>
      <c r="J15" s="49" t="s">
        <v>13</v>
      </c>
      <c r="K15" s="75">
        <f>K14*8</f>
        <v>-32</v>
      </c>
      <c r="L15" s="48" t="s">
        <v>14</v>
      </c>
      <c r="M15" s="49" t="s">
        <v>13</v>
      </c>
      <c r="N15" s="50">
        <f t="shared" si="0"/>
        <v>6856</v>
      </c>
      <c r="O15" s="58" t="s">
        <v>14</v>
      </c>
    </row>
    <row r="16" spans="2:15" s="17" customFormat="1" ht="15" customHeight="1">
      <c r="B16" s="180" t="s">
        <v>12</v>
      </c>
      <c r="C16" s="18" t="s">
        <v>3</v>
      </c>
      <c r="D16" s="19"/>
      <c r="E16" s="20">
        <f>SUM(E8,E10,E12,E14)</f>
        <v>11610</v>
      </c>
      <c r="F16" s="77"/>
      <c r="G16" s="20"/>
      <c r="H16" s="20">
        <f>SUM(H8,H10,H12,H14)</f>
        <v>11792</v>
      </c>
      <c r="I16" s="77"/>
      <c r="J16" s="20"/>
      <c r="K16" s="6">
        <f>SUM(K8,K10,K12,K14)</f>
        <v>90</v>
      </c>
      <c r="L16" s="77"/>
      <c r="M16" s="20"/>
      <c r="N16" s="20">
        <f t="shared" si="0"/>
        <v>11882</v>
      </c>
      <c r="O16" s="69"/>
    </row>
    <row r="17" spans="2:15" s="2" customFormat="1" ht="15" customHeight="1">
      <c r="B17" s="181"/>
      <c r="C17" s="3" t="s">
        <v>5</v>
      </c>
      <c r="D17" s="82" t="s">
        <v>13</v>
      </c>
      <c r="E17" s="83">
        <f>SUM(E9,E11,E13,E15)</f>
        <v>45952</v>
      </c>
      <c r="F17" s="84" t="s">
        <v>14</v>
      </c>
      <c r="G17" s="85" t="s">
        <v>13</v>
      </c>
      <c r="H17" s="83">
        <f>SUM(H9,H11,H13,H15)</f>
        <v>46394</v>
      </c>
      <c r="I17" s="84" t="s">
        <v>14</v>
      </c>
      <c r="J17" s="85" t="s">
        <v>13</v>
      </c>
      <c r="K17" s="86">
        <f>SUM(K9,K11,K13,K15)</f>
        <v>148</v>
      </c>
      <c r="L17" s="84" t="s">
        <v>14</v>
      </c>
      <c r="M17" s="85" t="s">
        <v>13</v>
      </c>
      <c r="N17" s="83">
        <f t="shared" si="0"/>
        <v>46542</v>
      </c>
      <c r="O17" s="87" t="s">
        <v>14</v>
      </c>
    </row>
    <row r="18" spans="2:15" ht="15" customHeight="1">
      <c r="B18" s="182" t="s">
        <v>17</v>
      </c>
      <c r="C18" s="183"/>
      <c r="D18" s="21"/>
      <c r="E18" s="23" t="s">
        <v>27</v>
      </c>
      <c r="F18" s="78"/>
      <c r="G18" s="24"/>
      <c r="H18" s="24" t="s">
        <v>28</v>
      </c>
      <c r="I18" s="80"/>
      <c r="J18" s="24"/>
      <c r="K18" s="24" t="s">
        <v>29</v>
      </c>
      <c r="L18" s="80"/>
      <c r="M18" s="24"/>
      <c r="N18" s="24" t="s">
        <v>30</v>
      </c>
      <c r="O18" s="60"/>
    </row>
    <row r="19" spans="2:15" ht="15" customHeight="1" thickBot="1">
      <c r="B19" s="184" t="s">
        <v>31</v>
      </c>
      <c r="C19" s="185"/>
      <c r="D19" s="70"/>
      <c r="E19" s="71" t="s">
        <v>27</v>
      </c>
      <c r="F19" s="79"/>
      <c r="G19" s="72"/>
      <c r="H19" s="72">
        <f>H17/E17*100</f>
        <v>100.96187325905292</v>
      </c>
      <c r="I19" s="81"/>
      <c r="J19" s="72"/>
      <c r="K19" s="73">
        <f>K17/E17*100</f>
        <v>0.32207520891364905</v>
      </c>
      <c r="L19" s="81"/>
      <c r="M19" s="72"/>
      <c r="N19" s="72">
        <f>N17/E17*100</f>
        <v>101.28394846796658</v>
      </c>
      <c r="O19" s="67"/>
    </row>
    <row r="20" ht="4.5" customHeight="1">
      <c r="D20" s="8"/>
    </row>
    <row r="21" ht="13.5">
      <c r="B21" s="4" t="s">
        <v>41</v>
      </c>
    </row>
  </sheetData>
  <sheetProtection/>
  <mergeCells count="11">
    <mergeCell ref="G7:I7"/>
    <mergeCell ref="J7:L7"/>
    <mergeCell ref="M7:O7"/>
    <mergeCell ref="B16:B17"/>
    <mergeCell ref="B18:C18"/>
    <mergeCell ref="B19:C19"/>
    <mergeCell ref="B1:O1"/>
    <mergeCell ref="B5:C7"/>
    <mergeCell ref="D5:F7"/>
    <mergeCell ref="G5:O5"/>
    <mergeCell ref="G6:O6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2022-01-07T01:37:29Z</cp:lastPrinted>
  <dcterms:created xsi:type="dcterms:W3CDTF">1997-07-16T05:40:10Z</dcterms:created>
  <dcterms:modified xsi:type="dcterms:W3CDTF">2023-04-18T01:15:25Z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000800d8000000000000010262b10207c74006b004c800</vt:lpwstr>
  </property>
</Properties>
</file>